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merhout/Downloads/"/>
    </mc:Choice>
  </mc:AlternateContent>
  <xr:revisionPtr revIDLastSave="0" documentId="8_{E3688AB1-6E6C-9146-AD69-D2F45D88B416}" xr6:coauthVersionLast="47" xr6:coauthVersionMax="47" xr10:uidLastSave="{00000000-0000-0000-0000-000000000000}"/>
  <bookViews>
    <workbookView xWindow="1240" yWindow="580" windowWidth="21440" windowHeight="19840" xr2:uid="{8216D28D-9C5E-CF4F-B737-A4236B16599F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59" i="1" l="1"/>
  <c r="BI159" i="1"/>
  <c r="BH159" i="1"/>
  <c r="BG159" i="1"/>
  <c r="BF159" i="1"/>
  <c r="BE159" i="1"/>
  <c r="T159" i="1"/>
  <c r="R159" i="1"/>
  <c r="P159" i="1"/>
  <c r="J159" i="1"/>
  <c r="BK158" i="1"/>
  <c r="J158" i="1" s="1"/>
  <c r="J102" i="1" s="1"/>
  <c r="T158" i="1"/>
  <c r="R158" i="1"/>
  <c r="P158" i="1"/>
  <c r="BK157" i="1"/>
  <c r="BK156" i="1" s="1"/>
  <c r="J156" i="1" s="1"/>
  <c r="J101" i="1" s="1"/>
  <c r="BI157" i="1"/>
  <c r="BH157" i="1"/>
  <c r="BG157" i="1"/>
  <c r="BF157" i="1"/>
  <c r="T157" i="1"/>
  <c r="R157" i="1"/>
  <c r="P157" i="1"/>
  <c r="P156" i="1" s="1"/>
  <c r="J157" i="1"/>
  <c r="BE157" i="1" s="1"/>
  <c r="T156" i="1"/>
  <c r="R156" i="1"/>
  <c r="BK155" i="1"/>
  <c r="BI155" i="1"/>
  <c r="BH155" i="1"/>
  <c r="BG155" i="1"/>
  <c r="BF155" i="1"/>
  <c r="T155" i="1"/>
  <c r="R155" i="1"/>
  <c r="P155" i="1"/>
  <c r="J155" i="1"/>
  <c r="BE155" i="1" s="1"/>
  <c r="BK154" i="1"/>
  <c r="BI154" i="1"/>
  <c r="BH154" i="1"/>
  <c r="BG154" i="1"/>
  <c r="BF154" i="1"/>
  <c r="T154" i="1"/>
  <c r="R154" i="1"/>
  <c r="P154" i="1"/>
  <c r="P152" i="1" s="1"/>
  <c r="J154" i="1"/>
  <c r="BE154" i="1" s="1"/>
  <c r="BK153" i="1"/>
  <c r="BK152" i="1" s="1"/>
  <c r="J152" i="1" s="1"/>
  <c r="J100" i="1" s="1"/>
  <c r="BI153" i="1"/>
  <c r="BH153" i="1"/>
  <c r="BG153" i="1"/>
  <c r="BF153" i="1"/>
  <c r="T153" i="1"/>
  <c r="T152" i="1" s="1"/>
  <c r="R153" i="1"/>
  <c r="R152" i="1" s="1"/>
  <c r="P153" i="1"/>
  <c r="J153" i="1"/>
  <c r="BE153" i="1" s="1"/>
  <c r="BK151" i="1"/>
  <c r="BI151" i="1"/>
  <c r="BH151" i="1"/>
  <c r="BG151" i="1"/>
  <c r="BF151" i="1"/>
  <c r="T151" i="1"/>
  <c r="R151" i="1"/>
  <c r="P151" i="1"/>
  <c r="J151" i="1"/>
  <c r="BE151" i="1" s="1"/>
  <c r="BK150" i="1"/>
  <c r="BI150" i="1"/>
  <c r="BH150" i="1"/>
  <c r="BG150" i="1"/>
  <c r="BF150" i="1"/>
  <c r="T150" i="1"/>
  <c r="R150" i="1"/>
  <c r="P150" i="1"/>
  <c r="J150" i="1"/>
  <c r="BE150" i="1" s="1"/>
  <c r="BK149" i="1"/>
  <c r="BI149" i="1"/>
  <c r="BH149" i="1"/>
  <c r="BG149" i="1"/>
  <c r="BF149" i="1"/>
  <c r="T149" i="1"/>
  <c r="R149" i="1"/>
  <c r="R148" i="1" s="1"/>
  <c r="P149" i="1"/>
  <c r="P148" i="1" s="1"/>
  <c r="J149" i="1"/>
  <c r="BE149" i="1" s="1"/>
  <c r="T148" i="1"/>
  <c r="T147" i="1" s="1"/>
  <c r="BK146" i="1"/>
  <c r="BI146" i="1"/>
  <c r="BH146" i="1"/>
  <c r="BG146" i="1"/>
  <c r="BF146" i="1"/>
  <c r="T146" i="1"/>
  <c r="R146" i="1"/>
  <c r="P146" i="1"/>
  <c r="J146" i="1"/>
  <c r="BE146" i="1" s="1"/>
  <c r="BK145" i="1"/>
  <c r="BI145" i="1"/>
  <c r="BH145" i="1"/>
  <c r="BG145" i="1"/>
  <c r="BF145" i="1"/>
  <c r="T145" i="1"/>
  <c r="R145" i="1"/>
  <c r="P145" i="1"/>
  <c r="J145" i="1"/>
  <c r="BE145" i="1" s="1"/>
  <c r="BK144" i="1"/>
  <c r="BI144" i="1"/>
  <c r="BH144" i="1"/>
  <c r="BG144" i="1"/>
  <c r="BF144" i="1"/>
  <c r="T144" i="1"/>
  <c r="R144" i="1"/>
  <c r="P144" i="1"/>
  <c r="J144" i="1"/>
  <c r="BE144" i="1" s="1"/>
  <c r="BK143" i="1"/>
  <c r="BI143" i="1"/>
  <c r="BH143" i="1"/>
  <c r="BG143" i="1"/>
  <c r="BF143" i="1"/>
  <c r="T143" i="1"/>
  <c r="R143" i="1"/>
  <c r="P143" i="1"/>
  <c r="J143" i="1"/>
  <c r="BE143" i="1" s="1"/>
  <c r="BK142" i="1"/>
  <c r="BI142" i="1"/>
  <c r="BH142" i="1"/>
  <c r="BG142" i="1"/>
  <c r="BF142" i="1"/>
  <c r="T142" i="1"/>
  <c r="R142" i="1"/>
  <c r="P142" i="1"/>
  <c r="J142" i="1"/>
  <c r="BE142" i="1" s="1"/>
  <c r="BK141" i="1"/>
  <c r="BI141" i="1"/>
  <c r="BH141" i="1"/>
  <c r="BG141" i="1"/>
  <c r="BF141" i="1"/>
  <c r="T141" i="1"/>
  <c r="R141" i="1"/>
  <c r="P141" i="1"/>
  <c r="J141" i="1"/>
  <c r="BE141" i="1" s="1"/>
  <c r="BK140" i="1"/>
  <c r="BI140" i="1"/>
  <c r="BH140" i="1"/>
  <c r="BG140" i="1"/>
  <c r="BF140" i="1"/>
  <c r="T140" i="1"/>
  <c r="R140" i="1"/>
  <c r="P140" i="1"/>
  <c r="J140" i="1"/>
  <c r="BE140" i="1" s="1"/>
  <c r="BK139" i="1"/>
  <c r="BI139" i="1"/>
  <c r="BH139" i="1"/>
  <c r="BG139" i="1"/>
  <c r="BF139" i="1"/>
  <c r="T139" i="1"/>
  <c r="R139" i="1"/>
  <c r="P139" i="1"/>
  <c r="J139" i="1"/>
  <c r="BE139" i="1" s="1"/>
  <c r="BK138" i="1"/>
  <c r="BI138" i="1"/>
  <c r="BH138" i="1"/>
  <c r="BG138" i="1"/>
  <c r="BF138" i="1"/>
  <c r="T138" i="1"/>
  <c r="R138" i="1"/>
  <c r="P138" i="1"/>
  <c r="J138" i="1"/>
  <c r="BE138" i="1" s="1"/>
  <c r="BK137" i="1"/>
  <c r="BI137" i="1"/>
  <c r="BH137" i="1"/>
  <c r="BG137" i="1"/>
  <c r="BF137" i="1"/>
  <c r="T137" i="1"/>
  <c r="R137" i="1"/>
  <c r="P137" i="1"/>
  <c r="J137" i="1"/>
  <c r="BE137" i="1" s="1"/>
  <c r="BK136" i="1"/>
  <c r="BI136" i="1"/>
  <c r="BH136" i="1"/>
  <c r="BG136" i="1"/>
  <c r="BF136" i="1"/>
  <c r="T136" i="1"/>
  <c r="R136" i="1"/>
  <c r="P136" i="1"/>
  <c r="J136" i="1"/>
  <c r="BE136" i="1" s="1"/>
  <c r="BK135" i="1"/>
  <c r="BI135" i="1"/>
  <c r="BH135" i="1"/>
  <c r="BG135" i="1"/>
  <c r="BF135" i="1"/>
  <c r="BE135" i="1"/>
  <c r="T135" i="1"/>
  <c r="R135" i="1"/>
  <c r="P135" i="1"/>
  <c r="J135" i="1"/>
  <c r="BK134" i="1"/>
  <c r="BI134" i="1"/>
  <c r="BH134" i="1"/>
  <c r="BG134" i="1"/>
  <c r="BF134" i="1"/>
  <c r="T134" i="1"/>
  <c r="R134" i="1"/>
  <c r="P134" i="1"/>
  <c r="J134" i="1"/>
  <c r="BE134" i="1" s="1"/>
  <c r="BK133" i="1"/>
  <c r="BI133" i="1"/>
  <c r="BH133" i="1"/>
  <c r="BG133" i="1"/>
  <c r="BF133" i="1"/>
  <c r="T133" i="1"/>
  <c r="R133" i="1"/>
  <c r="P133" i="1"/>
  <c r="J133" i="1"/>
  <c r="BE133" i="1" s="1"/>
  <c r="BK132" i="1"/>
  <c r="BI132" i="1"/>
  <c r="BH132" i="1"/>
  <c r="BG132" i="1"/>
  <c r="BF132" i="1"/>
  <c r="T132" i="1"/>
  <c r="R132" i="1"/>
  <c r="P132" i="1"/>
  <c r="J132" i="1"/>
  <c r="BE132" i="1" s="1"/>
  <c r="BK131" i="1"/>
  <c r="BI131" i="1"/>
  <c r="BH131" i="1"/>
  <c r="BG131" i="1"/>
  <c r="BF131" i="1"/>
  <c r="T131" i="1"/>
  <c r="R131" i="1"/>
  <c r="P131" i="1"/>
  <c r="J131" i="1"/>
  <c r="BE131" i="1" s="1"/>
  <c r="BK130" i="1"/>
  <c r="BI130" i="1"/>
  <c r="BH130" i="1"/>
  <c r="BG130" i="1"/>
  <c r="BF130" i="1"/>
  <c r="BE130" i="1"/>
  <c r="T130" i="1"/>
  <c r="R130" i="1"/>
  <c r="P130" i="1"/>
  <c r="J130" i="1"/>
  <c r="BK129" i="1"/>
  <c r="BI129" i="1"/>
  <c r="BH129" i="1"/>
  <c r="BG129" i="1"/>
  <c r="BF129" i="1"/>
  <c r="T129" i="1"/>
  <c r="T128" i="1" s="1"/>
  <c r="R129" i="1"/>
  <c r="P129" i="1"/>
  <c r="P128" i="1" s="1"/>
  <c r="J129" i="1"/>
  <c r="BE129" i="1" s="1"/>
  <c r="BK127" i="1"/>
  <c r="BI127" i="1"/>
  <c r="BH127" i="1"/>
  <c r="BG127" i="1"/>
  <c r="BF127" i="1"/>
  <c r="T127" i="1"/>
  <c r="R127" i="1"/>
  <c r="P127" i="1"/>
  <c r="J127" i="1"/>
  <c r="BE127" i="1" s="1"/>
  <c r="BK126" i="1"/>
  <c r="BI126" i="1"/>
  <c r="BH126" i="1"/>
  <c r="BG126" i="1"/>
  <c r="BF126" i="1"/>
  <c r="T126" i="1"/>
  <c r="R126" i="1"/>
  <c r="P126" i="1"/>
  <c r="J126" i="1"/>
  <c r="BE126" i="1" s="1"/>
  <c r="BK125" i="1"/>
  <c r="BI125" i="1"/>
  <c r="BH125" i="1"/>
  <c r="BG125" i="1"/>
  <c r="BF125" i="1"/>
  <c r="T125" i="1"/>
  <c r="R125" i="1"/>
  <c r="P125" i="1"/>
  <c r="J125" i="1"/>
  <c r="BE125" i="1" s="1"/>
  <c r="BK124" i="1"/>
  <c r="BI124" i="1"/>
  <c r="BH124" i="1"/>
  <c r="BG124" i="1"/>
  <c r="BF124" i="1"/>
  <c r="T124" i="1"/>
  <c r="R124" i="1"/>
  <c r="P124" i="1"/>
  <c r="J124" i="1"/>
  <c r="BE124" i="1" s="1"/>
  <c r="BK123" i="1"/>
  <c r="BI123" i="1"/>
  <c r="BH123" i="1"/>
  <c r="BG123" i="1"/>
  <c r="BF123" i="1"/>
  <c r="T123" i="1"/>
  <c r="R123" i="1"/>
  <c r="R122" i="1" s="1"/>
  <c r="P123" i="1"/>
  <c r="J123" i="1"/>
  <c r="BE123" i="1" s="1"/>
  <c r="J117" i="1"/>
  <c r="F117" i="1"/>
  <c r="F114" i="1"/>
  <c r="E112" i="1"/>
  <c r="J90" i="1"/>
  <c r="F90" i="1"/>
  <c r="F87" i="1"/>
  <c r="E85" i="1"/>
  <c r="J35" i="1"/>
  <c r="J34" i="1"/>
  <c r="J33" i="1"/>
  <c r="J116" i="1" s="1"/>
  <c r="F116" i="1" s="1"/>
  <c r="J114" i="1"/>
  <c r="BK148" i="1" l="1"/>
  <c r="F35" i="1"/>
  <c r="BK122" i="1"/>
  <c r="J122" i="1" s="1"/>
  <c r="J96" i="1" s="1"/>
  <c r="BK128" i="1"/>
  <c r="J128" i="1" s="1"/>
  <c r="J97" i="1" s="1"/>
  <c r="T122" i="1"/>
  <c r="T121" i="1" s="1"/>
  <c r="T120" i="1" s="1"/>
  <c r="R128" i="1"/>
  <c r="P122" i="1"/>
  <c r="P121" i="1" s="1"/>
  <c r="J32" i="1"/>
  <c r="F34" i="1"/>
  <c r="R147" i="1"/>
  <c r="F33" i="1"/>
  <c r="J148" i="1"/>
  <c r="J99" i="1" s="1"/>
  <c r="BK147" i="1"/>
  <c r="J147" i="1" s="1"/>
  <c r="J98" i="1" s="1"/>
  <c r="P147" i="1"/>
  <c r="J31" i="1"/>
  <c r="F31" i="1"/>
  <c r="R121" i="1"/>
  <c r="R120" i="1" s="1"/>
  <c r="F89" i="1"/>
  <c r="J89" i="1"/>
  <c r="F32" i="1"/>
  <c r="BK121" i="1" l="1"/>
  <c r="J121" i="1" s="1"/>
  <c r="J95" i="1" s="1"/>
  <c r="P120" i="1"/>
  <c r="BK120" i="1" l="1"/>
  <c r="J120" i="1" s="1"/>
  <c r="J94" i="1" s="1"/>
  <c r="J28" i="1" l="1"/>
  <c r="J37" i="1" s="1"/>
</calcChain>
</file>

<file path=xl/sharedStrings.xml><?xml version="1.0" encoding="utf-8"?>
<sst xmlns="http://schemas.openxmlformats.org/spreadsheetml/2006/main" count="603" uniqueCount="230">
  <si>
    <t>{5d61958a-11bd-439a-9bb5-ff327f177fd3}</t>
  </si>
  <si>
    <t>2</t>
  </si>
  <si>
    <t>KRYCÍ LIST SOUPISU PRACÍ</t>
  </si>
  <si>
    <t>v ---  níže se nacházejí doplnkové a pomocné údaje k sestavám  --- v</t>
  </si>
  <si>
    <t>False</t>
  </si>
  <si>
    <t>Stavba:</t>
  </si>
  <si>
    <t>KSO:</t>
  </si>
  <si>
    <t/>
  </si>
  <si>
    <t>CC-CZ:</t>
  </si>
  <si>
    <t>Místo:</t>
  </si>
  <si>
    <t>Budiměřice</t>
  </si>
  <si>
    <t>Datum:</t>
  </si>
  <si>
    <t>Zadavatel:</t>
  </si>
  <si>
    <t>IČ:</t>
  </si>
  <si>
    <t>DIČ:</t>
  </si>
  <si>
    <t>Uchazeč:</t>
  </si>
  <si>
    <t>Projektant:</t>
  </si>
  <si>
    <t>Zpracovatel:</t>
  </si>
  <si>
    <t>TRI-IN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</si>
  <si>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</si>
  <si>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</si>
  <si>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</si>
  <si>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</si>
  <si>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</si>
  <si>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</si>
  <si>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</si>
  <si>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</si>
  <si>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</si>
  <si>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</si>
  <si>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</si>
  <si>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</si>
  <si>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</si>
  <si>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</si>
  <si>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</si>
  <si>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</si>
  <si>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</si>
  <si>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</si>
  <si>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</si>
  <si>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</si>
  <si>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</si>
  <si>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</si>
  <si>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</si>
  <si>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</si>
  <si>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</si>
  <si>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</si>
  <si>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004 - Stavba rozvaděče RO - nový</t>
  </si>
  <si>
    <t xml:space="preserve">    005 - Světelná místa komplet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</si>
  <si>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</si>
  <si>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</si>
  <si>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</si>
  <si>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</si>
  <si>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</si>
  <si>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</si>
  <si>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</si>
  <si>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</si>
  <si>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</si>
  <si>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</si>
  <si>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</si>
  <si>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</si>
  <si>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</si>
  <si>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</si>
  <si>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</si>
  <si>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</si>
  <si>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</si>
  <si>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</si>
  <si>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</si>
  <si>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</si>
  <si>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</si>
  <si>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</si>
  <si>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</si>
  <si>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1</t>
  </si>
  <si>
    <t>0</t>
  </si>
  <si>
    <t>ROZPOCET</t>
  </si>
  <si>
    <t>004</t>
  </si>
  <si>
    <t>Stavba rozvaděče RO - nový</t>
  </si>
  <si>
    <t>24</t>
  </si>
  <si>
    <t>K</t>
  </si>
  <si>
    <t>210021055</t>
  </si>
  <si>
    <t>Montáž příchytek kovových typ Sonap profil do 40 mm</t>
  </si>
  <si>
    <t>kus</t>
  </si>
  <si>
    <t>64</t>
  </si>
  <si>
    <t>-755516343</t>
  </si>
  <si>
    <t>25</t>
  </si>
  <si>
    <t>M</t>
  </si>
  <si>
    <t>354325410</t>
  </si>
  <si>
    <t>příchytka kabelová SONAP 28 C  14-28</t>
  </si>
  <si>
    <t>128</t>
  </si>
  <si>
    <t>-1264881875</t>
  </si>
  <si>
    <t>23</t>
  </si>
  <si>
    <t>210100003</t>
  </si>
  <si>
    <t>Ukončení vodičů v rozváděči nebo na přístroji včetně zapojení průřezu žíly do 16 mm2</t>
  </si>
  <si>
    <t>-284067451</t>
  </si>
  <si>
    <t>27</t>
  </si>
  <si>
    <t>210191541</t>
  </si>
  <si>
    <t>Montáž pilířů skříní PRIS 2, 6, ERP</t>
  </si>
  <si>
    <t>-1328466312</t>
  </si>
  <si>
    <t>28</t>
  </si>
  <si>
    <t>2108114-RO-nový</t>
  </si>
  <si>
    <t>Vnitřní výbava pilíře RO-nový dle specifikace PD</t>
  </si>
  <si>
    <t>ks</t>
  </si>
  <si>
    <t>256</t>
  </si>
  <si>
    <t>1180744886</t>
  </si>
  <si>
    <t>005</t>
  </si>
  <si>
    <t>Světelná místa komplet</t>
  </si>
  <si>
    <t>29</t>
  </si>
  <si>
    <t>741130021</t>
  </si>
  <si>
    <t>Ukončení vodič izolovaný do 2,5 mm2 na svorkovnici</t>
  </si>
  <si>
    <t>16</t>
  </si>
  <si>
    <t>-120254362</t>
  </si>
  <si>
    <t>30</t>
  </si>
  <si>
    <t>741130024</t>
  </si>
  <si>
    <t>Ukončení vodič izolovaný do 10 mm2 na svorkovnici</t>
  </si>
  <si>
    <t>1653769394</t>
  </si>
  <si>
    <t>31</t>
  </si>
  <si>
    <t>741372151</t>
  </si>
  <si>
    <t>Montáž svítidlo LED průmyslové závěsné lampa</t>
  </si>
  <si>
    <t>1707634276</t>
  </si>
  <si>
    <t>32</t>
  </si>
  <si>
    <t>210220020</t>
  </si>
  <si>
    <t>Montáž uzemňovacího vedení vodičů FeZn pomocí svorek v zemi páskou do 120 mm2 ve městské zástavbě</t>
  </si>
  <si>
    <t>m</t>
  </si>
  <si>
    <t>-190819964</t>
  </si>
  <si>
    <t>33</t>
  </si>
  <si>
    <t>354420620</t>
  </si>
  <si>
    <t>pás zemnící 30 x 4 mm FeZn</t>
  </si>
  <si>
    <t>kg</t>
  </si>
  <si>
    <t>2099478165</t>
  </si>
  <si>
    <t>34</t>
  </si>
  <si>
    <t>354420360</t>
  </si>
  <si>
    <t>svorka uzemnění  SP nerez připojovací</t>
  </si>
  <si>
    <t>-755040245</t>
  </si>
  <si>
    <t>35</t>
  </si>
  <si>
    <t>354420370</t>
  </si>
  <si>
    <t>svorka uzemnění  SK nerez křížová</t>
  </si>
  <si>
    <t>-1633163265</t>
  </si>
  <si>
    <t>36</t>
  </si>
  <si>
    <t>111633460</t>
  </si>
  <si>
    <t>suspenze asfaltová GUMOASFALT SA 12/ 10 kg</t>
  </si>
  <si>
    <t>t</t>
  </si>
  <si>
    <t>-713507059</t>
  </si>
  <si>
    <t>37</t>
  </si>
  <si>
    <t>460050803</t>
  </si>
  <si>
    <t>Hloubení nezapažených jam pro stožáry ostatních typů ručně v hornině tř 3</t>
  </si>
  <si>
    <t>m3</t>
  </si>
  <si>
    <t>1258757142</t>
  </si>
  <si>
    <t>38</t>
  </si>
  <si>
    <t>460080034</t>
  </si>
  <si>
    <t>Základové konstrukce při elektromontážích ze ŽB tř. C 20/25 bez zvláštních nároků na prostředí</t>
  </si>
  <si>
    <t>589800482</t>
  </si>
  <si>
    <t>39</t>
  </si>
  <si>
    <t>460080201</t>
  </si>
  <si>
    <t>Zřízení nezabudovaného bednění základových konstrukcí při elektromontážích</t>
  </si>
  <si>
    <t>m2</t>
  </si>
  <si>
    <t>-680125782</t>
  </si>
  <si>
    <t>40</t>
  </si>
  <si>
    <t>460080301</t>
  </si>
  <si>
    <t>Odstranění nezabudovaného bednění základových konstrukcí při elektromontážích</t>
  </si>
  <si>
    <t>1081513869</t>
  </si>
  <si>
    <t>41</t>
  </si>
  <si>
    <t>210204012</t>
  </si>
  <si>
    <t>Montáž stožárů osvětlení ocelových samostatně stojících délky do 18 m</t>
  </si>
  <si>
    <t>1846896651</t>
  </si>
  <si>
    <t>42</t>
  </si>
  <si>
    <t>210204110</t>
  </si>
  <si>
    <t>Montáž výložníků osvětlení šestiramenných sloupových</t>
  </si>
  <si>
    <t>931684734</t>
  </si>
  <si>
    <t>43</t>
  </si>
  <si>
    <t>210204205</t>
  </si>
  <si>
    <t>Montáž elektrovýzbroje stožárů osvětlení 6 okruhů</t>
  </si>
  <si>
    <t>1460705523</t>
  </si>
  <si>
    <t>44</t>
  </si>
  <si>
    <t>741122122</t>
  </si>
  <si>
    <t>Montáž kabel Cu plný kulatý žíla 3x1,5 až 6 mm2 zatažený v trubkách (např. CYKY)</t>
  </si>
  <si>
    <t>-230493372</t>
  </si>
  <si>
    <t>45</t>
  </si>
  <si>
    <t>341110300</t>
  </si>
  <si>
    <t>kabel silový s Cu jádrem CYKY 3x1,5 mm2</t>
  </si>
  <si>
    <t>-1718854480</t>
  </si>
  <si>
    <t>46</t>
  </si>
  <si>
    <t>2108114-Sx</t>
  </si>
  <si>
    <t>-302784725</t>
  </si>
  <si>
    <t>VRN</t>
  </si>
  <si>
    <t>Vedlejší rozpočtové náklady</t>
  </si>
  <si>
    <t>5</t>
  </si>
  <si>
    <t>VRN1</t>
  </si>
  <si>
    <t>Průzkumné, geodetické a projektové práce</t>
  </si>
  <si>
    <t>59</t>
  </si>
  <si>
    <t>011314000</t>
  </si>
  <si>
    <t>Archeologický dohled</t>
  </si>
  <si>
    <t>KS</t>
  </si>
  <si>
    <t>1024</t>
  </si>
  <si>
    <t>1431272708</t>
  </si>
  <si>
    <t>60</t>
  </si>
  <si>
    <t>012103000</t>
  </si>
  <si>
    <t>Geodetické práce před výstavbou</t>
  </si>
  <si>
    <t>km</t>
  </si>
  <si>
    <t>402207370</t>
  </si>
  <si>
    <t>61</t>
  </si>
  <si>
    <t>012303000</t>
  </si>
  <si>
    <t>Geodetické práce po výstavbě</t>
  </si>
  <si>
    <t>1948290250</t>
  </si>
  <si>
    <t>VRN3</t>
  </si>
  <si>
    <t>Zařízení staveniště</t>
  </si>
  <si>
    <t>62</t>
  </si>
  <si>
    <t>031002000</t>
  </si>
  <si>
    <t>Související práce pro zařízení staveniště</t>
  </si>
  <si>
    <t>-905786884</t>
  </si>
  <si>
    <t>63</t>
  </si>
  <si>
    <t>032503000</t>
  </si>
  <si>
    <t>Skládky na staveništi</t>
  </si>
  <si>
    <t>-551457057</t>
  </si>
  <si>
    <t>034002000</t>
  </si>
  <si>
    <t>Zabezpečení staveniště</t>
  </si>
  <si>
    <t>246687955</t>
  </si>
  <si>
    <t>VRN4</t>
  </si>
  <si>
    <t>Inženýrská činnost</t>
  </si>
  <si>
    <t>65</t>
  </si>
  <si>
    <t>044002000</t>
  </si>
  <si>
    <t>Revize</t>
  </si>
  <si>
    <t>-1355792867</t>
  </si>
  <si>
    <t>VRN6</t>
  </si>
  <si>
    <t>Územní vlivy</t>
  </si>
  <si>
    <t>66</t>
  </si>
  <si>
    <t>065002000</t>
  </si>
  <si>
    <t>Mimostaveništní doprava materiálů</t>
  </si>
  <si>
    <t>-1262739000</t>
  </si>
  <si>
    <t>Světelné místo komplet, stožár 15m FeZn, výložník, 4x svítidlo dle výpočtu osvětlení, výložník, svorkovnice</t>
  </si>
  <si>
    <t>Osvětlení fotbalového hřiště - Budiměřice- Úprava 2022/12</t>
  </si>
  <si>
    <t xml:space="preserve"> 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</si>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</sst>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1">
    <font>
      <sz val="12"/>
      <color theme="1"/>
      <name val="Calibri"/>
      <family val="2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17">
    <xf numFmtId="0" fontId="0" fillId="0" borderId="0" xfId="0"/>
    <xf numFmtId="4" fontId="11" fillId="2" borderId="20" xfId="0" applyNumberFormat="1" applyFont="1" applyFill="1" applyBorder="1" applyAlignment="1" applyProtection="1">
      <alignment vertical="center"/>
      <protection locked="0"/>
    </xf>
    <xf numFmtId="4" fontId="19" fillId="2" borderId="2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4" xfId="0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4" fontId="3" fillId="0" borderId="0" xfId="0" applyNumberFormat="1" applyFont="1" applyAlignment="1" applyProtection="1">
      <alignment vertical="center"/>
    </xf>
    <xf numFmtId="165" fontId="3" fillId="0" borderId="0" xfId="0" applyNumberFormat="1" applyFont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9" fillId="3" borderId="5" xfId="0" applyFont="1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vertical="center"/>
    </xf>
    <xf numFmtId="0" fontId="9" fillId="3" borderId="6" xfId="0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</xf>
    <xf numFmtId="4" fontId="9" fillId="3" borderId="6" xfId="0" applyNumberFormat="1" applyFont="1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10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3" fillId="0" borderId="9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vertical="center"/>
    </xf>
    <xf numFmtId="4" fontId="13" fillId="0" borderId="12" xfId="0" applyNumberFormat="1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vertical="center"/>
    </xf>
    <xf numFmtId="4" fontId="14" fillId="0" borderId="12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4" fontId="7" fillId="0" borderId="0" xfId="0" applyNumberFormat="1" applyFont="1" applyProtection="1"/>
    <xf numFmtId="0" fontId="0" fillId="0" borderId="16" xfId="0" applyBorder="1" applyAlignment="1" applyProtection="1">
      <alignment vertical="center"/>
    </xf>
    <xf numFmtId="166" fontId="16" fillId="0" borderId="4" xfId="0" applyNumberFormat="1" applyFont="1" applyBorder="1" applyProtection="1"/>
    <xf numFmtId="166" fontId="16" fillId="0" borderId="17" xfId="0" applyNumberFormat="1" applyFont="1" applyBorder="1" applyProtection="1"/>
    <xf numFmtId="4" fontId="17" fillId="0" borderId="0" xfId="0" applyNumberFormat="1" applyFont="1" applyAlignment="1" applyProtection="1">
      <alignment vertical="center"/>
    </xf>
    <xf numFmtId="0" fontId="18" fillId="0" borderId="3" xfId="0" applyFont="1" applyBorder="1" applyProtection="1"/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4" fontId="13" fillId="0" borderId="0" xfId="0" applyNumberFormat="1" applyFont="1" applyProtection="1"/>
    <xf numFmtId="0" fontId="18" fillId="0" borderId="18" xfId="0" applyFont="1" applyBorder="1" applyProtection="1"/>
    <xf numFmtId="166" fontId="18" fillId="0" borderId="0" xfId="0" applyNumberFormat="1" applyFont="1" applyProtection="1"/>
    <xf numFmtId="166" fontId="18" fillId="0" borderId="19" xfId="0" applyNumberFormat="1" applyFont="1" applyBorder="1" applyProtection="1"/>
    <xf numFmtId="0" fontId="18" fillId="0" borderId="0" xfId="0" applyFont="1" applyAlignment="1" applyProtection="1">
      <alignment horizontal="center"/>
    </xf>
    <xf numFmtId="4" fontId="18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horizontal="left"/>
    </xf>
    <xf numFmtId="4" fontId="14" fillId="0" borderId="0" xfId="0" applyNumberFormat="1" applyFont="1" applyProtection="1"/>
    <xf numFmtId="0" fontId="11" fillId="0" borderId="20" xfId="0" applyFont="1" applyBorder="1" applyAlignment="1" applyProtection="1">
      <alignment horizontal="center" vertical="center"/>
    </xf>
    <xf numFmtId="49" fontId="11" fillId="0" borderId="20" xfId="0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167" fontId="11" fillId="0" borderId="20" xfId="0" applyNumberFormat="1" applyFont="1" applyBorder="1" applyAlignment="1" applyProtection="1">
      <alignment vertical="center"/>
    </xf>
    <xf numFmtId="4" fontId="11" fillId="0" borderId="20" xfId="0" applyNumberFormat="1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15" fillId="2" borderId="18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166" fontId="15" fillId="0" borderId="0" xfId="0" applyNumberFormat="1" applyFont="1" applyAlignment="1" applyProtection="1">
      <alignment vertical="center"/>
    </xf>
    <xf numFmtId="166" fontId="15" fillId="0" borderId="19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19" fillId="0" borderId="20" xfId="0" applyFont="1" applyBorder="1" applyAlignment="1" applyProtection="1">
      <alignment horizontal="center" vertical="center"/>
    </xf>
    <xf numFmtId="49" fontId="19" fillId="0" borderId="20" xfId="0" applyNumberFormat="1" applyFont="1" applyBorder="1" applyAlignment="1" applyProtection="1">
      <alignment horizontal="left" vertical="center" wrapText="1"/>
    </xf>
    <xf numFmtId="0" fontId="19" fillId="0" borderId="20" xfId="0" applyFont="1" applyBorder="1" applyAlignment="1" applyProtection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167" fontId="19" fillId="0" borderId="20" xfId="0" applyNumberFormat="1" applyFont="1" applyBorder="1" applyAlignment="1" applyProtection="1">
      <alignment vertical="center"/>
    </xf>
    <xf numFmtId="4" fontId="19" fillId="0" borderId="20" xfId="0" applyNumberFormat="1" applyFont="1" applyBorder="1" applyAlignment="1" applyProtection="1">
      <alignment vertical="center"/>
    </xf>
    <xf numFmtId="0" fontId="20" fillId="0" borderId="20" xfId="0" applyFont="1" applyBorder="1" applyAlignment="1" applyProtection="1">
      <alignment vertical="center"/>
    </xf>
    <xf numFmtId="0" fontId="20" fillId="0" borderId="3" xfId="0" applyFont="1" applyBorder="1" applyAlignment="1" applyProtection="1">
      <alignment vertical="center"/>
    </xf>
    <xf numFmtId="0" fontId="19" fillId="2" borderId="18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166" fontId="15" fillId="0" borderId="12" xfId="0" applyNumberFormat="1" applyFont="1" applyBorder="1" applyAlignment="1" applyProtection="1">
      <alignment vertical="center"/>
    </xf>
    <xf numFmtId="166" fontId="15" fillId="0" borderId="22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1C89-90DC-D14E-BB73-303EB865B151}">
  <dimension ref="B2:BM160"/>
  <sheetViews>
    <sheetView tabSelected="1" topLeftCell="A111" zoomScale="125" zoomScaleNormal="125" workbookViewId="0">
      <selection activeCell="W153" sqref="W153"/>
    </sheetView>
  </sheetViews>
  <sheetFormatPr baseColWidth="10" defaultRowHeight="16"/>
  <cols>
    <col min="1" max="1" width="5.5" style="3" customWidth="1"/>
    <col min="2" max="2" width="0.83203125" style="3" customWidth="1"/>
    <col min="3" max="4" width="2.83203125" style="3" customWidth="1"/>
    <col min="5" max="5" width="11.5" style="3" customWidth="1"/>
    <col min="6" max="6" width="33.83203125" style="3" customWidth="1"/>
    <col min="7" max="7" width="5" style="3" customWidth="1"/>
    <col min="8" max="8" width="9.33203125" style="3" customWidth="1"/>
    <col min="9" max="9" width="10.5" style="3" customWidth="1"/>
    <col min="10" max="10" width="14.83203125" style="3" customWidth="1"/>
    <col min="11" max="11" width="14.83203125" style="3" hidden="1" customWidth="1"/>
    <col min="12" max="12" width="6.1640625" style="3" hidden="1" customWidth="1"/>
    <col min="13" max="13" width="7.1640625" style="3" hidden="1" customWidth="1"/>
    <col min="14" max="14" width="0" style="3" hidden="1" customWidth="1"/>
    <col min="15" max="20" width="9.5" style="3" hidden="1" customWidth="1"/>
    <col min="21" max="21" width="10.83203125" style="3" hidden="1" customWidth="1"/>
    <col min="22" max="22" width="8.1640625" style="3" hidden="1" customWidth="1"/>
    <col min="23" max="23" width="10.83203125" style="3"/>
    <col min="24" max="24" width="8.1640625" style="3" customWidth="1"/>
    <col min="25" max="25" width="10" style="3" customWidth="1"/>
    <col min="26" max="26" width="7.33203125" style="3" customWidth="1"/>
    <col min="27" max="27" width="10" style="3" customWidth="1"/>
    <col min="28" max="28" width="10.83203125" style="3"/>
    <col min="29" max="29" width="7.33203125" style="3" customWidth="1"/>
    <col min="30" max="30" width="10" style="3" customWidth="1"/>
    <col min="31" max="16384" width="10.83203125" style="3"/>
  </cols>
  <sheetData>
    <row r="2" spans="2:46" ht="37" customHeight="1">
      <c r="L2" s="4"/>
      <c r="M2" s="4"/>
      <c r="N2" s="4"/>
      <c r="O2" s="4"/>
      <c r="P2" s="4"/>
      <c r="Q2" s="4"/>
      <c r="R2" s="4"/>
      <c r="S2" s="4"/>
      <c r="T2" s="4"/>
      <c r="U2" s="4"/>
      <c r="V2" s="4"/>
      <c r="AT2" s="5" t="s">
        <v>0</v>
      </c>
    </row>
    <row r="3" spans="2:46" ht="7" customHeight="1">
      <c r="B3" s="6"/>
      <c r="C3" s="7"/>
      <c r="D3" s="7"/>
      <c r="E3" s="7"/>
      <c r="F3" s="7"/>
      <c r="G3" s="7"/>
      <c r="H3" s="7"/>
      <c r="I3" s="7"/>
      <c r="J3" s="7"/>
      <c r="K3" s="7"/>
      <c r="L3" s="8"/>
      <c r="AT3" s="5" t="s">
        <v>1</v>
      </c>
    </row>
    <row r="4" spans="2:46" ht="25" customHeight="1">
      <c r="B4" s="8"/>
      <c r="D4" s="9" t="s">
        <v>2</v>
      </c>
      <c r="L4" s="8"/>
      <c r="M4" s="10" t="s">
        <v>3</v>
      </c>
      <c r="AT4" s="5" t="s">
        <v>4</v>
      </c>
    </row>
    <row r="5" spans="2:46" ht="7" customHeight="1">
      <c r="B5" s="8"/>
      <c r="L5" s="8"/>
    </row>
    <row r="6" spans="2:46" s="12" customFormat="1" ht="12" customHeight="1">
      <c r="B6" s="11"/>
      <c r="D6" s="13" t="s">
        <v>5</v>
      </c>
      <c r="L6" s="11"/>
    </row>
    <row r="7" spans="2:46" s="12" customFormat="1" ht="16.5" customHeight="1">
      <c r="B7" s="11"/>
      <c r="E7" s="14" t="s">
        <v>227</v>
      </c>
      <c r="F7" s="15"/>
      <c r="G7" s="15"/>
      <c r="H7" s="15"/>
      <c r="L7" s="11"/>
    </row>
    <row r="8" spans="2:46" s="12" customFormat="1">
      <c r="B8" s="11"/>
      <c r="L8" s="11"/>
    </row>
    <row r="9" spans="2:46" s="12" customFormat="1" ht="12" customHeight="1">
      <c r="B9" s="11"/>
      <c r="D9" s="13" t="s">
        <v>6</v>
      </c>
      <c r="F9" s="16" t="s">
        <v>7</v>
      </c>
      <c r="I9" s="13" t="s">
        <v>8</v>
      </c>
      <c r="J9" s="16" t="s">
        <v>7</v>
      </c>
      <c r="L9" s="11"/>
    </row>
    <row r="10" spans="2:46" s="12" customFormat="1" ht="12" customHeight="1">
      <c r="B10" s="11"/>
      <c r="D10" s="13" t="s">
        <v>9</v>
      </c>
      <c r="F10" s="16" t="s">
        <v>10</v>
      </c>
      <c r="I10" s="13" t="s">
        <v>11</v>
      </c>
      <c r="J10" s="17">
        <v>44918</v>
      </c>
      <c r="L10" s="11"/>
    </row>
    <row r="11" spans="2:46" s="12" customFormat="1" ht="10.75" customHeight="1">
      <c r="B11" s="11"/>
      <c r="L11" s="11"/>
    </row>
    <row r="12" spans="2:46" s="12" customFormat="1" ht="12" customHeight="1">
      <c r="B12" s="11"/>
      <c r="D12" s="13" t="s">
        <v>12</v>
      </c>
      <c r="I12" s="13" t="s">
        <v>13</v>
      </c>
      <c r="J12" s="16" t="s">
        <v>7</v>
      </c>
      <c r="L12" s="11"/>
    </row>
    <row r="13" spans="2:46" s="12" customFormat="1" ht="18" customHeight="1">
      <c r="B13" s="11"/>
      <c r="E13" s="16" t="s">
        <v>228</v>
      </c>
      <c r="I13" s="13" t="s">
        <v>14</v>
      </c>
      <c r="J13" s="16" t="s">
        <v>7</v>
      </c>
      <c r="L13" s="11"/>
    </row>
    <row r="14" spans="2:46" s="12" customFormat="1" ht="7" customHeight="1">
      <c r="B14" s="11"/>
      <c r="L14" s="11"/>
    </row>
    <row r="15" spans="2:46" s="12" customFormat="1" ht="12" customHeight="1">
      <c r="B15" s="11"/>
      <c r="D15" s="13" t="s">
        <v>15</v>
      </c>
      <c r="I15" s="13" t="s">
        <v>13</v>
      </c>
      <c r="J15" s="18" t="s">
        <v>229</v>
      </c>
      <c r="L15" s="11"/>
    </row>
    <row r="16" spans="2:46" s="12" customFormat="1" ht="18" customHeight="1">
      <c r="B16" s="11"/>
      <c r="E16" s="19" t="s">
        <v>229</v>
      </c>
      <c r="F16" s="20"/>
      <c r="G16" s="20"/>
      <c r="H16" s="20"/>
      <c r="I16" s="13" t="s">
        <v>14</v>
      </c>
      <c r="J16" s="18" t="s">
        <v>229</v>
      </c>
      <c r="L16" s="11"/>
    </row>
    <row r="17" spans="2:12" s="12" customFormat="1" ht="7" customHeight="1">
      <c r="B17" s="11"/>
      <c r="L17" s="11"/>
    </row>
    <row r="18" spans="2:12" s="12" customFormat="1" ht="12" customHeight="1">
      <c r="B18" s="11"/>
      <c r="D18" s="13" t="s">
        <v>16</v>
      </c>
      <c r="I18" s="13" t="s">
        <v>13</v>
      </c>
      <c r="J18" s="16" t="s">
        <v>7</v>
      </c>
      <c r="L18" s="11"/>
    </row>
    <row r="19" spans="2:12" s="12" customFormat="1" ht="18" customHeight="1">
      <c r="B19" s="11"/>
      <c r="E19" s="16" t="s">
        <v>228</v>
      </c>
      <c r="I19" s="13" t="s">
        <v>14</v>
      </c>
      <c r="J19" s="16" t="s">
        <v>7</v>
      </c>
      <c r="L19" s="11"/>
    </row>
    <row r="20" spans="2:12" s="12" customFormat="1" ht="7" customHeight="1">
      <c r="B20" s="11"/>
      <c r="L20" s="11"/>
    </row>
    <row r="21" spans="2:12" s="12" customFormat="1" ht="12" customHeight="1">
      <c r="B21" s="11"/>
      <c r="D21" s="13" t="s">
        <v>17</v>
      </c>
      <c r="I21" s="13" t="s">
        <v>13</v>
      </c>
      <c r="J21" s="16" t="s">
        <v>7</v>
      </c>
      <c r="L21" s="11"/>
    </row>
    <row r="22" spans="2:12" s="12" customFormat="1" ht="18" customHeight="1">
      <c r="B22" s="11"/>
      <c r="E22" s="16" t="s">
        <v>18</v>
      </c>
      <c r="I22" s="13" t="s">
        <v>14</v>
      </c>
      <c r="J22" s="16" t="s">
        <v>7</v>
      </c>
      <c r="L22" s="11"/>
    </row>
    <row r="23" spans="2:12" s="12" customFormat="1" ht="7" customHeight="1">
      <c r="B23" s="11"/>
      <c r="L23" s="11"/>
    </row>
    <row r="24" spans="2:12" s="12" customFormat="1" ht="12" customHeight="1">
      <c r="B24" s="11"/>
      <c r="D24" s="13" t="s">
        <v>19</v>
      </c>
      <c r="L24" s="11"/>
    </row>
    <row r="25" spans="2:12" s="22" customFormat="1" ht="16.5" customHeight="1">
      <c r="B25" s="21"/>
      <c r="E25" s="23" t="s">
        <v>7</v>
      </c>
      <c r="F25" s="23"/>
      <c r="G25" s="23"/>
      <c r="H25" s="23"/>
      <c r="L25" s="21"/>
    </row>
    <row r="26" spans="2:12" s="12" customFormat="1" ht="7" customHeight="1">
      <c r="B26" s="11"/>
      <c r="L26" s="11"/>
    </row>
    <row r="27" spans="2:12" s="12" customFormat="1" ht="7" customHeight="1">
      <c r="B27" s="11"/>
      <c r="D27" s="24"/>
      <c r="E27" s="24"/>
      <c r="F27" s="24"/>
      <c r="G27" s="24"/>
      <c r="H27" s="24"/>
      <c r="I27" s="24"/>
      <c r="J27" s="24"/>
      <c r="K27" s="24"/>
      <c r="L27" s="11"/>
    </row>
    <row r="28" spans="2:12" s="12" customFormat="1" ht="25.5" customHeight="1">
      <c r="B28" s="11"/>
      <c r="D28" s="25" t="s">
        <v>20</v>
      </c>
      <c r="J28" s="26">
        <f>ROUND(J120, 2)</f>
        <v>1</v>
      </c>
      <c r="L28" s="11"/>
    </row>
    <row r="29" spans="2:12" s="12" customFormat="1" ht="7" customHeight="1">
      <c r="B29" s="11"/>
      <c r="D29" s="24"/>
      <c r="E29" s="24"/>
      <c r="F29" s="24"/>
      <c r="G29" s="24"/>
      <c r="H29" s="24"/>
      <c r="I29" s="24"/>
      <c r="J29" s="24"/>
      <c r="K29" s="24"/>
      <c r="L29" s="11"/>
    </row>
    <row r="30" spans="2:12" s="12" customFormat="1" ht="14.5" customHeight="1">
      <c r="B30" s="11"/>
      <c r="F30" s="27" t="s">
        <v>21</v>
      </c>
      <c r="I30" s="27" t="s">
        <v>22</v>
      </c>
      <c r="J30" s="27" t="s">
        <v>23</v>
      </c>
      <c r="L30" s="11"/>
    </row>
    <row r="31" spans="2:12" s="12" customFormat="1" ht="14.5" customHeight="1">
      <c r="B31" s="11"/>
      <c r="D31" s="28" t="s">
        <v>24</v>
      </c>
      <c r="E31" s="13" t="s">
        <v>25</v>
      </c>
      <c r="F31" s="29">
        <f>ROUND((SUM(BE120:BE159)),  2)</f>
        <v>1</v>
      </c>
      <c r="I31" s="30">
        <v>0.21</v>
      </c>
      <c r="J31" s="29">
        <f>ROUND(((SUM(BE120:BE159))*I31),  2)</f>
        <v>0.21</v>
      </c>
      <c r="L31" s="11"/>
    </row>
    <row r="32" spans="2:12" s="12" customFormat="1" ht="14.5" customHeight="1">
      <c r="B32" s="11"/>
      <c r="E32" s="13" t="s">
        <v>26</v>
      </c>
      <c r="F32" s="29">
        <f>ROUND((SUM(BF120:BF159)),  2)</f>
        <v>0</v>
      </c>
      <c r="I32" s="30">
        <v>0.15</v>
      </c>
      <c r="J32" s="29">
        <f>ROUND(((SUM(BF120:BF159))*I32),  2)</f>
        <v>0</v>
      </c>
      <c r="L32" s="11"/>
    </row>
    <row r="33" spans="2:12" s="12" customFormat="1" ht="14.5" hidden="1" customHeight="1">
      <c r="B33" s="11"/>
      <c r="E33" s="13" t="s">
        <v>27</v>
      </c>
      <c r="F33" s="29">
        <f>ROUND((SUM(BG120:BG159)),  2)</f>
        <v>0</v>
      </c>
      <c r="I33" s="30">
        <v>0.21</v>
      </c>
      <c r="J33" s="29">
        <f>0</f>
        <v>0</v>
      </c>
      <c r="L33" s="11"/>
    </row>
    <row r="34" spans="2:12" s="12" customFormat="1" ht="14.5" hidden="1" customHeight="1">
      <c r="B34" s="11"/>
      <c r="E34" s="13" t="s">
        <v>28</v>
      </c>
      <c r="F34" s="29">
        <f>ROUND((SUM(BH120:BH159)),  2)</f>
        <v>0</v>
      </c>
      <c r="I34" s="30">
        <v>0.15</v>
      </c>
      <c r="J34" s="29">
        <f>0</f>
        <v>0</v>
      </c>
      <c r="L34" s="11"/>
    </row>
    <row r="35" spans="2:12" s="12" customFormat="1" ht="14.5" hidden="1" customHeight="1">
      <c r="B35" s="11"/>
      <c r="E35" s="13" t="s">
        <v>29</v>
      </c>
      <c r="F35" s="29">
        <f>ROUND((SUM(BI120:BI159)),  2)</f>
        <v>0</v>
      </c>
      <c r="I35" s="30">
        <v>0</v>
      </c>
      <c r="J35" s="29">
        <f>0</f>
        <v>0</v>
      </c>
      <c r="L35" s="11"/>
    </row>
    <row r="36" spans="2:12" s="12" customFormat="1" ht="7" customHeight="1">
      <c r="B36" s="11"/>
      <c r="L36" s="11"/>
    </row>
    <row r="37" spans="2:12" s="12" customFormat="1" ht="25.5" customHeight="1">
      <c r="B37" s="11"/>
      <c r="C37" s="31"/>
      <c r="D37" s="32" t="s">
        <v>30</v>
      </c>
      <c r="E37" s="33"/>
      <c r="F37" s="33"/>
      <c r="G37" s="34" t="s">
        <v>31</v>
      </c>
      <c r="H37" s="35" t="s">
        <v>32</v>
      </c>
      <c r="I37" s="33"/>
      <c r="J37" s="36">
        <f>SUM(J28:J35)</f>
        <v>1.21</v>
      </c>
      <c r="K37" s="37"/>
      <c r="L37" s="11"/>
    </row>
    <row r="38" spans="2:12" s="12" customFormat="1" ht="14.5" customHeight="1">
      <c r="B38" s="11"/>
      <c r="L38" s="11"/>
    </row>
    <row r="39" spans="2:12" ht="14.5" customHeight="1">
      <c r="B39" s="8"/>
      <c r="L39" s="8"/>
    </row>
    <row r="40" spans="2:12" ht="14.5" customHeight="1">
      <c r="B40" s="8"/>
      <c r="L40" s="8"/>
    </row>
    <row r="41" spans="2:12" ht="14.5" customHeight="1">
      <c r="B41" s="8"/>
      <c r="L41" s="8"/>
    </row>
    <row r="42" spans="2:12" ht="14.5" customHeight="1">
      <c r="B42" s="8"/>
      <c r="L42" s="8"/>
    </row>
    <row r="43" spans="2:12" ht="14.5" customHeight="1">
      <c r="B43" s="8"/>
      <c r="L43" s="8"/>
    </row>
    <row r="44" spans="2:12" ht="14.5" customHeight="1">
      <c r="B44" s="8"/>
      <c r="L44" s="8"/>
    </row>
    <row r="45" spans="2:12" ht="14.5" customHeight="1">
      <c r="B45" s="8"/>
      <c r="L45" s="8"/>
    </row>
    <row r="46" spans="2:12" ht="14.5" customHeight="1">
      <c r="B46" s="8"/>
      <c r="L46" s="8"/>
    </row>
    <row r="47" spans="2:12" ht="14.5" customHeight="1">
      <c r="B47" s="8"/>
      <c r="L47" s="8"/>
    </row>
    <row r="48" spans="2:12" ht="14.5" customHeight="1">
      <c r="B48" s="8"/>
      <c r="L48" s="8"/>
    </row>
    <row r="49" spans="2:12" ht="14.5" customHeight="1">
      <c r="B49" s="8"/>
      <c r="L49" s="8"/>
    </row>
    <row r="50" spans="2:12" s="12" customFormat="1" ht="14.5" customHeight="1">
      <c r="B50" s="11"/>
      <c r="D50" s="38" t="s">
        <v>33</v>
      </c>
      <c r="E50" s="39"/>
      <c r="F50" s="39"/>
      <c r="G50" s="38" t="s">
        <v>34</v>
      </c>
      <c r="H50" s="39"/>
      <c r="I50" s="39"/>
      <c r="J50" s="39"/>
      <c r="K50" s="39"/>
      <c r="L50" s="11"/>
    </row>
    <row r="51" spans="2:12">
      <c r="B51" s="8"/>
      <c r="L51" s="8"/>
    </row>
    <row r="52" spans="2:12">
      <c r="B52" s="8"/>
      <c r="L52" s="8"/>
    </row>
    <row r="53" spans="2:12">
      <c r="B53" s="8"/>
      <c r="L53" s="8"/>
    </row>
    <row r="54" spans="2:12">
      <c r="B54" s="8"/>
      <c r="L54" s="8"/>
    </row>
    <row r="55" spans="2:12">
      <c r="B55" s="8"/>
      <c r="L55" s="8"/>
    </row>
    <row r="56" spans="2:12">
      <c r="B56" s="8"/>
      <c r="L56" s="8"/>
    </row>
    <row r="57" spans="2:12">
      <c r="B57" s="8"/>
      <c r="L57" s="8"/>
    </row>
    <row r="58" spans="2:12">
      <c r="B58" s="8"/>
      <c r="L58" s="8"/>
    </row>
    <row r="59" spans="2:12">
      <c r="B59" s="8"/>
      <c r="L59" s="8"/>
    </row>
    <row r="60" spans="2:12">
      <c r="B60" s="8"/>
      <c r="L60" s="8"/>
    </row>
    <row r="61" spans="2:12" s="12" customFormat="1">
      <c r="B61" s="11"/>
      <c r="D61" s="40" t="s">
        <v>35</v>
      </c>
      <c r="E61" s="41"/>
      <c r="F61" s="42" t="s">
        <v>36</v>
      </c>
      <c r="G61" s="40" t="s">
        <v>35</v>
      </c>
      <c r="H61" s="41"/>
      <c r="I61" s="41"/>
      <c r="J61" s="43" t="s">
        <v>36</v>
      </c>
      <c r="K61" s="41"/>
      <c r="L61" s="11"/>
    </row>
    <row r="62" spans="2:12">
      <c r="B62" s="8"/>
      <c r="L62" s="8"/>
    </row>
    <row r="63" spans="2:12">
      <c r="B63" s="8"/>
      <c r="L63" s="8"/>
    </row>
    <row r="64" spans="2:12">
      <c r="B64" s="8"/>
      <c r="L64" s="8"/>
    </row>
    <row r="65" spans="2:12" s="12" customFormat="1">
      <c r="B65" s="11"/>
      <c r="D65" s="38" t="s">
        <v>37</v>
      </c>
      <c r="E65" s="39"/>
      <c r="F65" s="39"/>
      <c r="G65" s="38" t="s">
        <v>38</v>
      </c>
      <c r="H65" s="39"/>
      <c r="I65" s="39"/>
      <c r="J65" s="39"/>
      <c r="K65" s="39"/>
      <c r="L65" s="11"/>
    </row>
    <row r="66" spans="2:12">
      <c r="B66" s="8"/>
      <c r="L66" s="8"/>
    </row>
    <row r="67" spans="2:12">
      <c r="B67" s="8"/>
      <c r="L67" s="8"/>
    </row>
    <row r="68" spans="2:12">
      <c r="B68" s="8"/>
      <c r="L68" s="8"/>
    </row>
    <row r="69" spans="2:12">
      <c r="B69" s="8"/>
      <c r="L69" s="8"/>
    </row>
    <row r="70" spans="2:12">
      <c r="B70" s="8"/>
      <c r="L70" s="8"/>
    </row>
    <row r="71" spans="2:12">
      <c r="B71" s="8"/>
      <c r="L71" s="8"/>
    </row>
    <row r="72" spans="2:12">
      <c r="B72" s="8"/>
      <c r="L72" s="8"/>
    </row>
    <row r="73" spans="2:12">
      <c r="B73" s="8"/>
      <c r="L73" s="8"/>
    </row>
    <row r="74" spans="2:12">
      <c r="B74" s="8"/>
      <c r="L74" s="8"/>
    </row>
    <row r="75" spans="2:12">
      <c r="B75" s="8"/>
      <c r="L75" s="8"/>
    </row>
    <row r="76" spans="2:12" s="12" customFormat="1">
      <c r="B76" s="11"/>
      <c r="D76" s="40" t="s">
        <v>35</v>
      </c>
      <c r="E76" s="41"/>
      <c r="F76" s="42" t="s">
        <v>36</v>
      </c>
      <c r="G76" s="40" t="s">
        <v>35</v>
      </c>
      <c r="H76" s="41"/>
      <c r="I76" s="41"/>
      <c r="J76" s="43" t="s">
        <v>36</v>
      </c>
      <c r="K76" s="41"/>
      <c r="L76" s="11"/>
    </row>
    <row r="77" spans="2:12" s="12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11"/>
    </row>
    <row r="81" spans="2:47" s="12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11"/>
    </row>
    <row r="82" spans="2:47" s="12" customFormat="1" ht="25" customHeight="1">
      <c r="B82" s="11"/>
      <c r="C82" s="9" t="s">
        <v>39</v>
      </c>
      <c r="L82" s="11"/>
    </row>
    <row r="83" spans="2:47" s="12" customFormat="1" ht="7" customHeight="1">
      <c r="B83" s="11"/>
      <c r="L83" s="11"/>
    </row>
    <row r="84" spans="2:47" s="12" customFormat="1" ht="12" customHeight="1">
      <c r="B84" s="11"/>
      <c r="C84" s="13" t="s">
        <v>5</v>
      </c>
      <c r="L84" s="11"/>
    </row>
    <row r="85" spans="2:47" s="12" customFormat="1" ht="16.5" customHeight="1">
      <c r="B85" s="11"/>
      <c r="E85" s="14" t="str">
        <f>E7</f>
        <v>Osvětlení fotbalového hřiště - Budiměřice- Úprava 2022/12</v>
      </c>
      <c r="F85" s="15"/>
      <c r="G85" s="15"/>
      <c r="H85" s="15"/>
      <c r="L85" s="11"/>
    </row>
    <row r="86" spans="2:47" s="12" customFormat="1" ht="7" customHeight="1">
      <c r="B86" s="11"/>
      <c r="L86" s="11"/>
    </row>
    <row r="87" spans="2:47" s="12" customFormat="1" ht="12" customHeight="1">
      <c r="B87" s="11"/>
      <c r="C87" s="13" t="s">
        <v>9</v>
      </c>
      <c r="F87" s="16" t="str">
        <f>F10</f>
        <v>Budiměřice</v>
      </c>
      <c r="I87" s="13" t="s">
        <v>11</v>
      </c>
      <c r="J87" s="17">
        <v>44918</v>
      </c>
      <c r="L87" s="11"/>
    </row>
    <row r="88" spans="2:47" s="12" customFormat="1" ht="7" customHeight="1">
      <c r="B88" s="11"/>
      <c r="L88" s="11"/>
    </row>
    <row r="89" spans="2:47" s="12" customFormat="1" ht="15.25" customHeight="1">
      <c r="B89" s="11"/>
      <c r="C89" s="13" t="s">
        <v>12</v>
      </c>
      <c r="F89" s="16" t="str">
        <f>E13</f>
        <v xml:space="preserve"> </v>
      </c>
      <c r="I89" s="13" t="s">
        <v>16</v>
      </c>
      <c r="J89" s="48" t="str">
        <f>E19</f>
        <v xml:space="preserve"> </v>
      </c>
      <c r="L89" s="11"/>
    </row>
    <row r="90" spans="2:47" s="12" customFormat="1" ht="15.25" customHeight="1">
      <c r="B90" s="11"/>
      <c r="C90" s="13" t="s">
        <v>15</v>
      </c>
      <c r="F90" s="16" t="str">
        <f>IF(E16="","",E16)</f>
        <v>Vyplň údaj</v>
      </c>
      <c r="I90" s="13" t="s">
        <v>17</v>
      </c>
      <c r="J90" s="48" t="str">
        <f>E22</f>
        <v>TRI-IN</v>
      </c>
      <c r="L90" s="11"/>
    </row>
    <row r="91" spans="2:47" s="12" customFormat="1" ht="10.25" customHeight="1">
      <c r="B91" s="11"/>
      <c r="L91" s="11"/>
    </row>
    <row r="92" spans="2:47" s="12" customFormat="1" ht="29.25" customHeight="1">
      <c r="B92" s="11"/>
      <c r="C92" s="49" t="s">
        <v>40</v>
      </c>
      <c r="D92" s="31"/>
      <c r="E92" s="31"/>
      <c r="F92" s="31"/>
      <c r="G92" s="31"/>
      <c r="H92" s="31"/>
      <c r="I92" s="31"/>
      <c r="J92" s="50" t="s">
        <v>41</v>
      </c>
      <c r="K92" s="31"/>
      <c r="L92" s="11"/>
    </row>
    <row r="93" spans="2:47" s="12" customFormat="1" ht="10.25" customHeight="1">
      <c r="B93" s="11"/>
      <c r="L93" s="11"/>
    </row>
    <row r="94" spans="2:47" s="12" customFormat="1" ht="22.75" customHeight="1">
      <c r="B94" s="11"/>
      <c r="C94" s="51" t="s">
        <v>42</v>
      </c>
      <c r="J94" s="26">
        <f>J120</f>
        <v>1</v>
      </c>
      <c r="L94" s="11"/>
      <c r="AU94" s="5" t="s">
        <v>43</v>
      </c>
    </row>
    <row r="95" spans="2:47" s="53" customFormat="1" ht="25" customHeight="1">
      <c r="B95" s="52"/>
      <c r="D95" s="54" t="s">
        <v>44</v>
      </c>
      <c r="E95" s="55"/>
      <c r="F95" s="55"/>
      <c r="G95" s="55"/>
      <c r="H95" s="55"/>
      <c r="I95" s="55"/>
      <c r="J95" s="56">
        <f>J121</f>
        <v>0</v>
      </c>
      <c r="L95" s="52"/>
    </row>
    <row r="96" spans="2:47" s="58" customFormat="1" ht="20" customHeight="1">
      <c r="B96" s="57"/>
      <c r="D96" s="59" t="s">
        <v>45</v>
      </c>
      <c r="E96" s="60"/>
      <c r="F96" s="60"/>
      <c r="G96" s="60"/>
      <c r="H96" s="60"/>
      <c r="I96" s="60"/>
      <c r="J96" s="61">
        <f>J122</f>
        <v>0</v>
      </c>
      <c r="L96" s="57"/>
    </row>
    <row r="97" spans="2:12" s="58" customFormat="1" ht="20" customHeight="1">
      <c r="B97" s="57"/>
      <c r="D97" s="59" t="s">
        <v>46</v>
      </c>
      <c r="E97" s="60"/>
      <c r="F97" s="60"/>
      <c r="G97" s="60"/>
      <c r="H97" s="60"/>
      <c r="I97" s="60"/>
      <c r="J97" s="61">
        <f>J128</f>
        <v>0</v>
      </c>
      <c r="L97" s="57"/>
    </row>
    <row r="98" spans="2:12" s="53" customFormat="1" ht="25" customHeight="1">
      <c r="B98" s="52"/>
      <c r="D98" s="54" t="s">
        <v>47</v>
      </c>
      <c r="E98" s="55"/>
      <c r="F98" s="55"/>
      <c r="G98" s="55"/>
      <c r="H98" s="55"/>
      <c r="I98" s="55"/>
      <c r="J98" s="56">
        <f>J147</f>
        <v>1</v>
      </c>
      <c r="L98" s="52"/>
    </row>
    <row r="99" spans="2:12" s="58" customFormat="1" ht="20" customHeight="1">
      <c r="B99" s="57"/>
      <c r="D99" s="59" t="s">
        <v>48</v>
      </c>
      <c r="E99" s="60"/>
      <c r="F99" s="60"/>
      <c r="G99" s="60"/>
      <c r="H99" s="60"/>
      <c r="I99" s="60"/>
      <c r="J99" s="61">
        <f>J148</f>
        <v>0</v>
      </c>
      <c r="L99" s="57"/>
    </row>
    <row r="100" spans="2:12" s="58" customFormat="1" ht="20" customHeight="1">
      <c r="B100" s="57"/>
      <c r="D100" s="59" t="s">
        <v>49</v>
      </c>
      <c r="E100" s="60"/>
      <c r="F100" s="60"/>
      <c r="G100" s="60"/>
      <c r="H100" s="60"/>
      <c r="I100" s="60"/>
      <c r="J100" s="61">
        <f>J152</f>
        <v>0</v>
      </c>
      <c r="L100" s="57"/>
    </row>
    <row r="101" spans="2:12" s="58" customFormat="1" ht="20" customHeight="1">
      <c r="B101" s="57"/>
      <c r="D101" s="59" t="s">
        <v>50</v>
      </c>
      <c r="E101" s="60"/>
      <c r="F101" s="60"/>
      <c r="G101" s="60"/>
      <c r="H101" s="60"/>
      <c r="I101" s="60"/>
      <c r="J101" s="61">
        <f>J156</f>
        <v>0</v>
      </c>
      <c r="L101" s="57"/>
    </row>
    <row r="102" spans="2:12" s="58" customFormat="1" ht="20" customHeight="1">
      <c r="B102" s="57"/>
      <c r="D102" s="59" t="s">
        <v>51</v>
      </c>
      <c r="E102" s="60"/>
      <c r="F102" s="60"/>
      <c r="G102" s="60"/>
      <c r="H102" s="60"/>
      <c r="I102" s="60"/>
      <c r="J102" s="61">
        <f>J158</f>
        <v>1</v>
      </c>
      <c r="L102" s="57"/>
    </row>
    <row r="103" spans="2:12" s="12" customFormat="1" ht="21.75" customHeight="1">
      <c r="B103" s="11"/>
      <c r="L103" s="11"/>
    </row>
    <row r="104" spans="2:12" s="12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11"/>
    </row>
    <row r="108" spans="2:12" s="12" customFormat="1" ht="7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11"/>
    </row>
    <row r="109" spans="2:12" s="12" customFormat="1" ht="25" customHeight="1">
      <c r="B109" s="11"/>
      <c r="C109" s="9" t="s">
        <v>52</v>
      </c>
      <c r="L109" s="11"/>
    </row>
    <row r="110" spans="2:12" s="12" customFormat="1" ht="7" customHeight="1">
      <c r="B110" s="11"/>
      <c r="L110" s="11"/>
    </row>
    <row r="111" spans="2:12" s="12" customFormat="1" ht="12" customHeight="1">
      <c r="B111" s="11"/>
      <c r="C111" s="13" t="s">
        <v>5</v>
      </c>
      <c r="L111" s="11"/>
    </row>
    <row r="112" spans="2:12" s="12" customFormat="1" ht="16.5" customHeight="1">
      <c r="B112" s="11"/>
      <c r="E112" s="14" t="str">
        <f>E7</f>
        <v>Osvětlení fotbalového hřiště - Budiměřice- Úprava 2022/12</v>
      </c>
      <c r="F112" s="15"/>
      <c r="G112" s="15"/>
      <c r="H112" s="15"/>
      <c r="L112" s="11"/>
    </row>
    <row r="113" spans="2:65" s="12" customFormat="1" ht="7" customHeight="1">
      <c r="B113" s="11"/>
      <c r="L113" s="11"/>
    </row>
    <row r="114" spans="2:65" s="12" customFormat="1" ht="12" customHeight="1">
      <c r="B114" s="11"/>
      <c r="C114" s="13" t="s">
        <v>9</v>
      </c>
      <c r="F114" s="16" t="str">
        <f>F10</f>
        <v>Budiměřice</v>
      </c>
      <c r="I114" s="13" t="s">
        <v>11</v>
      </c>
      <c r="J114" s="17">
        <f>IF(J10="","",J10)</f>
        <v>44918</v>
      </c>
      <c r="L114" s="11"/>
    </row>
    <row r="115" spans="2:65" s="12" customFormat="1" ht="7" customHeight="1">
      <c r="B115" s="11"/>
      <c r="L115" s="11"/>
    </row>
    <row r="116" spans="2:65" s="12" customFormat="1" ht="15.25" customHeight="1">
      <c r="B116" s="11"/>
      <c r="C116" s="13" t="s">
        <v>12</v>
      </c>
      <c r="F116" s="16" t="str">
        <f>E13</f>
        <v xml:space="preserve"> </v>
      </c>
      <c r="I116" s="13" t="s">
        <v>16</v>
      </c>
      <c r="J116" s="48" t="str">
        <f>E19</f>
        <v xml:space="preserve"> </v>
      </c>
      <c r="L116" s="11"/>
    </row>
    <row r="117" spans="2:65" s="12" customFormat="1" ht="15.25" customHeight="1">
      <c r="B117" s="11"/>
      <c r="C117" s="13" t="s">
        <v>15</v>
      </c>
      <c r="F117" s="16" t="str">
        <f>IF(E16="","",E16)</f>
        <v>Vyplň údaj</v>
      </c>
      <c r="I117" s="13" t="s">
        <v>17</v>
      </c>
      <c r="J117" s="48" t="str">
        <f>E22</f>
        <v>TRI-IN</v>
      </c>
      <c r="L117" s="11"/>
    </row>
    <row r="118" spans="2:65" s="12" customFormat="1" ht="10.25" customHeight="1">
      <c r="B118" s="11"/>
      <c r="L118" s="11"/>
    </row>
    <row r="119" spans="2:65" s="70" customFormat="1" ht="29.25" customHeight="1">
      <c r="B119" s="62"/>
      <c r="C119" s="63" t="s">
        <v>53</v>
      </c>
      <c r="D119" s="64" t="s">
        <v>54</v>
      </c>
      <c r="E119" s="64" t="s">
        <v>55</v>
      </c>
      <c r="F119" s="64" t="s">
        <v>56</v>
      </c>
      <c r="G119" s="64" t="s">
        <v>57</v>
      </c>
      <c r="H119" s="64" t="s">
        <v>58</v>
      </c>
      <c r="I119" s="64" t="s">
        <v>59</v>
      </c>
      <c r="J119" s="65" t="s">
        <v>41</v>
      </c>
      <c r="K119" s="66" t="s">
        <v>60</v>
      </c>
      <c r="L119" s="62"/>
      <c r="M119" s="67" t="s">
        <v>7</v>
      </c>
      <c r="N119" s="68" t="s">
        <v>24</v>
      </c>
      <c r="O119" s="68" t="s">
        <v>61</v>
      </c>
      <c r="P119" s="68" t="s">
        <v>62</v>
      </c>
      <c r="Q119" s="68" t="s">
        <v>63</v>
      </c>
      <c r="R119" s="68" t="s">
        <v>64</v>
      </c>
      <c r="S119" s="68" t="s">
        <v>65</v>
      </c>
      <c r="T119" s="69" t="s">
        <v>66</v>
      </c>
    </row>
    <row r="120" spans="2:65" s="12" customFormat="1" ht="22.75" customHeight="1">
      <c r="B120" s="11"/>
      <c r="C120" s="71" t="s">
        <v>67</v>
      </c>
      <c r="J120" s="72">
        <f>BK120</f>
        <v>1</v>
      </c>
      <c r="L120" s="11"/>
      <c r="M120" s="73"/>
      <c r="N120" s="24"/>
      <c r="O120" s="24"/>
      <c r="P120" s="74">
        <f>P121+P147</f>
        <v>0</v>
      </c>
      <c r="Q120" s="24"/>
      <c r="R120" s="74">
        <f>R121+R147</f>
        <v>22.363323599999998</v>
      </c>
      <c r="S120" s="24"/>
      <c r="T120" s="75">
        <f>T121+T147</f>
        <v>0</v>
      </c>
      <c r="AT120" s="5" t="s">
        <v>68</v>
      </c>
      <c r="AU120" s="5" t="s">
        <v>43</v>
      </c>
      <c r="BK120" s="76">
        <f>BK121+BK147</f>
        <v>1</v>
      </c>
    </row>
    <row r="121" spans="2:65" s="78" customFormat="1" ht="26" customHeight="1">
      <c r="B121" s="77"/>
      <c r="D121" s="79" t="s">
        <v>68</v>
      </c>
      <c r="E121" s="80" t="s">
        <v>69</v>
      </c>
      <c r="F121" s="80" t="s">
        <v>69</v>
      </c>
      <c r="J121" s="81">
        <f>BK121</f>
        <v>0</v>
      </c>
      <c r="L121" s="77"/>
      <c r="M121" s="82"/>
      <c r="P121" s="83">
        <f>P122+P128</f>
        <v>0</v>
      </c>
      <c r="R121" s="83">
        <f>R122+R128</f>
        <v>22.363323599999998</v>
      </c>
      <c r="T121" s="84">
        <f>T122+T128</f>
        <v>0</v>
      </c>
      <c r="AR121" s="79" t="s">
        <v>70</v>
      </c>
      <c r="AT121" s="85" t="s">
        <v>68</v>
      </c>
      <c r="AU121" s="85" t="s">
        <v>71</v>
      </c>
      <c r="AY121" s="79" t="s">
        <v>72</v>
      </c>
      <c r="BK121" s="86">
        <f>BK122+BK128</f>
        <v>0</v>
      </c>
    </row>
    <row r="122" spans="2:65" s="78" customFormat="1" ht="22.75" customHeight="1">
      <c r="B122" s="77"/>
      <c r="D122" s="79" t="s">
        <v>68</v>
      </c>
      <c r="E122" s="87" t="s">
        <v>73</v>
      </c>
      <c r="F122" s="87" t="s">
        <v>74</v>
      </c>
      <c r="J122" s="88">
        <f>BK122</f>
        <v>0</v>
      </c>
      <c r="L122" s="77"/>
      <c r="M122" s="82"/>
      <c r="P122" s="83">
        <f>SUM(P123:P127)</f>
        <v>0</v>
      </c>
      <c r="R122" s="83">
        <f>SUM(R123:R127)</f>
        <v>2.7E-4</v>
      </c>
      <c r="T122" s="84">
        <f>SUM(T123:T127)</f>
        <v>0</v>
      </c>
      <c r="AR122" s="79" t="s">
        <v>70</v>
      </c>
      <c r="AT122" s="85" t="s">
        <v>68</v>
      </c>
      <c r="AU122" s="85" t="s">
        <v>70</v>
      </c>
      <c r="AY122" s="79" t="s">
        <v>72</v>
      </c>
      <c r="BK122" s="86">
        <f>SUM(BK123:BK127)</f>
        <v>0</v>
      </c>
    </row>
    <row r="123" spans="2:65" s="12" customFormat="1" ht="21.75" customHeight="1">
      <c r="B123" s="11"/>
      <c r="C123" s="89" t="s">
        <v>75</v>
      </c>
      <c r="D123" s="89" t="s">
        <v>76</v>
      </c>
      <c r="E123" s="90" t="s">
        <v>77</v>
      </c>
      <c r="F123" s="91" t="s">
        <v>78</v>
      </c>
      <c r="G123" s="92" t="s">
        <v>79</v>
      </c>
      <c r="H123" s="93">
        <v>3</v>
      </c>
      <c r="I123" s="1"/>
      <c r="J123" s="94">
        <f>ROUND(I123*H123,2)</f>
        <v>0</v>
      </c>
      <c r="K123" s="95"/>
      <c r="L123" s="11"/>
      <c r="M123" s="96" t="s">
        <v>7</v>
      </c>
      <c r="N123" s="97" t="s">
        <v>25</v>
      </c>
      <c r="P123" s="98">
        <f>O123*H123</f>
        <v>0</v>
      </c>
      <c r="Q123" s="98">
        <v>0</v>
      </c>
      <c r="R123" s="98">
        <f>Q123*H123</f>
        <v>0</v>
      </c>
      <c r="S123" s="98">
        <v>0</v>
      </c>
      <c r="T123" s="99">
        <f>S123*H123</f>
        <v>0</v>
      </c>
      <c r="AR123" s="100" t="s">
        <v>80</v>
      </c>
      <c r="AT123" s="100" t="s">
        <v>76</v>
      </c>
      <c r="AU123" s="100" t="s">
        <v>1</v>
      </c>
      <c r="AY123" s="5" t="s">
        <v>72</v>
      </c>
      <c r="BE123" s="101">
        <f>IF(N123="základní",J123,0)</f>
        <v>0</v>
      </c>
      <c r="BF123" s="101">
        <f>IF(N123="snížená",J123,0)</f>
        <v>0</v>
      </c>
      <c r="BG123" s="101">
        <f>IF(N123="zákl. přenesená",J123,0)</f>
        <v>0</v>
      </c>
      <c r="BH123" s="101">
        <f>IF(N123="sníž. přenesená",J123,0)</f>
        <v>0</v>
      </c>
      <c r="BI123" s="101">
        <f>IF(N123="nulová",J123,0)</f>
        <v>0</v>
      </c>
      <c r="BJ123" s="5" t="s">
        <v>70</v>
      </c>
      <c r="BK123" s="101">
        <f>ROUND(I123*H123,2)</f>
        <v>0</v>
      </c>
      <c r="BL123" s="5" t="s">
        <v>80</v>
      </c>
      <c r="BM123" s="100" t="s">
        <v>81</v>
      </c>
    </row>
    <row r="124" spans="2:65" s="12" customFormat="1" ht="16.5" customHeight="1">
      <c r="B124" s="11"/>
      <c r="C124" s="102" t="s">
        <v>82</v>
      </c>
      <c r="D124" s="102" t="s">
        <v>83</v>
      </c>
      <c r="E124" s="103" t="s">
        <v>84</v>
      </c>
      <c r="F124" s="104" t="s">
        <v>85</v>
      </c>
      <c r="G124" s="105" t="s">
        <v>79</v>
      </c>
      <c r="H124" s="106">
        <v>3</v>
      </c>
      <c r="I124" s="2"/>
      <c r="J124" s="107">
        <f>ROUND(I124*H124,2)</f>
        <v>0</v>
      </c>
      <c r="K124" s="108"/>
      <c r="L124" s="109"/>
      <c r="M124" s="110" t="s">
        <v>7</v>
      </c>
      <c r="N124" s="111" t="s">
        <v>25</v>
      </c>
      <c r="P124" s="98">
        <f>O124*H124</f>
        <v>0</v>
      </c>
      <c r="Q124" s="98">
        <v>9.0000000000000006E-5</v>
      </c>
      <c r="R124" s="98">
        <f>Q124*H124</f>
        <v>2.7E-4</v>
      </c>
      <c r="S124" s="98">
        <v>0</v>
      </c>
      <c r="T124" s="99">
        <f>S124*H124</f>
        <v>0</v>
      </c>
      <c r="AR124" s="100" t="s">
        <v>86</v>
      </c>
      <c r="AT124" s="100" t="s">
        <v>83</v>
      </c>
      <c r="AU124" s="100" t="s">
        <v>1</v>
      </c>
      <c r="AY124" s="5" t="s">
        <v>72</v>
      </c>
      <c r="BE124" s="101">
        <f>IF(N124="základní",J124,0)</f>
        <v>0</v>
      </c>
      <c r="BF124" s="101">
        <f>IF(N124="snížená",J124,0)</f>
        <v>0</v>
      </c>
      <c r="BG124" s="101">
        <f>IF(N124="zákl. přenesená",J124,0)</f>
        <v>0</v>
      </c>
      <c r="BH124" s="101">
        <f>IF(N124="sníž. přenesená",J124,0)</f>
        <v>0</v>
      </c>
      <c r="BI124" s="101">
        <f>IF(N124="nulová",J124,0)</f>
        <v>0</v>
      </c>
      <c r="BJ124" s="5" t="s">
        <v>70</v>
      </c>
      <c r="BK124" s="101">
        <f>ROUND(I124*H124,2)</f>
        <v>0</v>
      </c>
      <c r="BL124" s="5" t="s">
        <v>86</v>
      </c>
      <c r="BM124" s="100" t="s">
        <v>87</v>
      </c>
    </row>
    <row r="125" spans="2:65" s="12" customFormat="1" ht="21.75" customHeight="1">
      <c r="B125" s="11"/>
      <c r="C125" s="89" t="s">
        <v>88</v>
      </c>
      <c r="D125" s="89" t="s">
        <v>76</v>
      </c>
      <c r="E125" s="90" t="s">
        <v>89</v>
      </c>
      <c r="F125" s="91" t="s">
        <v>90</v>
      </c>
      <c r="G125" s="92" t="s">
        <v>79</v>
      </c>
      <c r="H125" s="93">
        <v>16</v>
      </c>
      <c r="I125" s="1"/>
      <c r="J125" s="94">
        <f>ROUND(I125*H125,2)</f>
        <v>0</v>
      </c>
      <c r="K125" s="95"/>
      <c r="L125" s="11"/>
      <c r="M125" s="96" t="s">
        <v>7</v>
      </c>
      <c r="N125" s="97" t="s">
        <v>25</v>
      </c>
      <c r="P125" s="98">
        <f>O125*H125</f>
        <v>0</v>
      </c>
      <c r="Q125" s="98">
        <v>0</v>
      </c>
      <c r="R125" s="98">
        <f>Q125*H125</f>
        <v>0</v>
      </c>
      <c r="S125" s="98">
        <v>0</v>
      </c>
      <c r="T125" s="99">
        <f>S125*H125</f>
        <v>0</v>
      </c>
      <c r="AR125" s="100" t="s">
        <v>80</v>
      </c>
      <c r="AT125" s="100" t="s">
        <v>76</v>
      </c>
      <c r="AU125" s="100" t="s">
        <v>1</v>
      </c>
      <c r="AY125" s="5" t="s">
        <v>72</v>
      </c>
      <c r="BE125" s="101">
        <f>IF(N125="základní",J125,0)</f>
        <v>0</v>
      </c>
      <c r="BF125" s="101">
        <f>IF(N125="snížená",J125,0)</f>
        <v>0</v>
      </c>
      <c r="BG125" s="101">
        <f>IF(N125="zákl. přenesená",J125,0)</f>
        <v>0</v>
      </c>
      <c r="BH125" s="101">
        <f>IF(N125="sníž. přenesená",J125,0)</f>
        <v>0</v>
      </c>
      <c r="BI125" s="101">
        <f>IF(N125="nulová",J125,0)</f>
        <v>0</v>
      </c>
      <c r="BJ125" s="5" t="s">
        <v>70</v>
      </c>
      <c r="BK125" s="101">
        <f>ROUND(I125*H125,2)</f>
        <v>0</v>
      </c>
      <c r="BL125" s="5" t="s">
        <v>80</v>
      </c>
      <c r="BM125" s="100" t="s">
        <v>91</v>
      </c>
    </row>
    <row r="126" spans="2:65" s="12" customFormat="1" ht="16.5" customHeight="1">
      <c r="B126" s="11"/>
      <c r="C126" s="89" t="s">
        <v>92</v>
      </c>
      <c r="D126" s="89" t="s">
        <v>76</v>
      </c>
      <c r="E126" s="90" t="s">
        <v>93</v>
      </c>
      <c r="F126" s="91" t="s">
        <v>94</v>
      </c>
      <c r="G126" s="92" t="s">
        <v>79</v>
      </c>
      <c r="H126" s="93">
        <v>1</v>
      </c>
      <c r="I126" s="1"/>
      <c r="J126" s="94">
        <f>ROUND(I126*H126,2)</f>
        <v>0</v>
      </c>
      <c r="K126" s="95"/>
      <c r="L126" s="11"/>
      <c r="M126" s="96" t="s">
        <v>7</v>
      </c>
      <c r="N126" s="97" t="s">
        <v>25</v>
      </c>
      <c r="P126" s="98">
        <f>O126*H126</f>
        <v>0</v>
      </c>
      <c r="Q126" s="98">
        <v>0</v>
      </c>
      <c r="R126" s="98">
        <f>Q126*H126</f>
        <v>0</v>
      </c>
      <c r="S126" s="98">
        <v>0</v>
      </c>
      <c r="T126" s="99">
        <f>S126*H126</f>
        <v>0</v>
      </c>
      <c r="AR126" s="100" t="s">
        <v>80</v>
      </c>
      <c r="AT126" s="100" t="s">
        <v>76</v>
      </c>
      <c r="AU126" s="100" t="s">
        <v>1</v>
      </c>
      <c r="AY126" s="5" t="s">
        <v>72</v>
      </c>
      <c r="BE126" s="101">
        <f>IF(N126="základní",J126,0)</f>
        <v>0</v>
      </c>
      <c r="BF126" s="101">
        <f>IF(N126="snížená",J126,0)</f>
        <v>0</v>
      </c>
      <c r="BG126" s="101">
        <f>IF(N126="zákl. přenesená",J126,0)</f>
        <v>0</v>
      </c>
      <c r="BH126" s="101">
        <f>IF(N126="sníž. přenesená",J126,0)</f>
        <v>0</v>
      </c>
      <c r="BI126" s="101">
        <f>IF(N126="nulová",J126,0)</f>
        <v>0</v>
      </c>
      <c r="BJ126" s="5" t="s">
        <v>70</v>
      </c>
      <c r="BK126" s="101">
        <f>ROUND(I126*H126,2)</f>
        <v>0</v>
      </c>
      <c r="BL126" s="5" t="s">
        <v>80</v>
      </c>
      <c r="BM126" s="100" t="s">
        <v>95</v>
      </c>
    </row>
    <row r="127" spans="2:65" s="12" customFormat="1" ht="16.5" customHeight="1">
      <c r="B127" s="11"/>
      <c r="C127" s="102" t="s">
        <v>96</v>
      </c>
      <c r="D127" s="102" t="s">
        <v>83</v>
      </c>
      <c r="E127" s="103" t="s">
        <v>97</v>
      </c>
      <c r="F127" s="104" t="s">
        <v>98</v>
      </c>
      <c r="G127" s="105" t="s">
        <v>99</v>
      </c>
      <c r="H127" s="106">
        <v>1</v>
      </c>
      <c r="I127" s="2"/>
      <c r="J127" s="107">
        <f>ROUND(I127*H127,2)</f>
        <v>0</v>
      </c>
      <c r="K127" s="108"/>
      <c r="L127" s="109"/>
      <c r="M127" s="110" t="s">
        <v>7</v>
      </c>
      <c r="N127" s="111" t="s">
        <v>25</v>
      </c>
      <c r="P127" s="98">
        <f>O127*H127</f>
        <v>0</v>
      </c>
      <c r="Q127" s="98">
        <v>0</v>
      </c>
      <c r="R127" s="98">
        <f>Q127*H127</f>
        <v>0</v>
      </c>
      <c r="S127" s="98">
        <v>0</v>
      </c>
      <c r="T127" s="99">
        <f>S127*H127</f>
        <v>0</v>
      </c>
      <c r="AR127" s="100" t="s">
        <v>100</v>
      </c>
      <c r="AT127" s="100" t="s">
        <v>83</v>
      </c>
      <c r="AU127" s="100" t="s">
        <v>1</v>
      </c>
      <c r="AY127" s="5" t="s">
        <v>72</v>
      </c>
      <c r="BE127" s="101">
        <f>IF(N127="základní",J127,0)</f>
        <v>0</v>
      </c>
      <c r="BF127" s="101">
        <f>IF(N127="snížená",J127,0)</f>
        <v>0</v>
      </c>
      <c r="BG127" s="101">
        <f>IF(N127="zákl. přenesená",J127,0)</f>
        <v>0</v>
      </c>
      <c r="BH127" s="101">
        <f>IF(N127="sníž. přenesená",J127,0)</f>
        <v>0</v>
      </c>
      <c r="BI127" s="101">
        <f>IF(N127="nulová",J127,0)</f>
        <v>0</v>
      </c>
      <c r="BJ127" s="5" t="s">
        <v>70</v>
      </c>
      <c r="BK127" s="101">
        <f>ROUND(I127*H127,2)</f>
        <v>0</v>
      </c>
      <c r="BL127" s="5" t="s">
        <v>80</v>
      </c>
      <c r="BM127" s="100" t="s">
        <v>101</v>
      </c>
    </row>
    <row r="128" spans="2:65" s="78" customFormat="1" ht="22.75" customHeight="1">
      <c r="B128" s="77"/>
      <c r="D128" s="79" t="s">
        <v>68</v>
      </c>
      <c r="E128" s="87" t="s">
        <v>102</v>
      </c>
      <c r="F128" s="87" t="s">
        <v>103</v>
      </c>
      <c r="J128" s="88">
        <f>BK128</f>
        <v>0</v>
      </c>
      <c r="L128" s="77"/>
      <c r="M128" s="82"/>
      <c r="P128" s="83">
        <f>SUM(P129:P146)</f>
        <v>0</v>
      </c>
      <c r="R128" s="83">
        <f>SUM(R129:R146)</f>
        <v>22.363053599999997</v>
      </c>
      <c r="T128" s="84">
        <f>SUM(T129:T146)</f>
        <v>0</v>
      </c>
      <c r="AR128" s="79" t="s">
        <v>70</v>
      </c>
      <c r="AT128" s="85" t="s">
        <v>68</v>
      </c>
      <c r="AU128" s="85" t="s">
        <v>70</v>
      </c>
      <c r="AY128" s="79" t="s">
        <v>72</v>
      </c>
      <c r="BK128" s="86">
        <f>SUM(BK129:BK146)</f>
        <v>0</v>
      </c>
    </row>
    <row r="129" spans="2:65" s="12" customFormat="1" ht="21.75" customHeight="1">
      <c r="B129" s="11"/>
      <c r="C129" s="89" t="s">
        <v>104</v>
      </c>
      <c r="D129" s="89" t="s">
        <v>76</v>
      </c>
      <c r="E129" s="90" t="s">
        <v>105</v>
      </c>
      <c r="F129" s="91" t="s">
        <v>106</v>
      </c>
      <c r="G129" s="92" t="s">
        <v>79</v>
      </c>
      <c r="H129" s="93">
        <v>144</v>
      </c>
      <c r="I129" s="1"/>
      <c r="J129" s="94">
        <f t="shared" ref="J129:J146" si="0">ROUND(I129*H129,2)</f>
        <v>0</v>
      </c>
      <c r="K129" s="95"/>
      <c r="L129" s="11"/>
      <c r="M129" s="96" t="s">
        <v>7</v>
      </c>
      <c r="N129" s="97" t="s">
        <v>25</v>
      </c>
      <c r="P129" s="98">
        <f t="shared" ref="P129:P146" si="1">O129*H129</f>
        <v>0</v>
      </c>
      <c r="Q129" s="98">
        <v>0</v>
      </c>
      <c r="R129" s="98">
        <f t="shared" ref="R129:R146" si="2">Q129*H129</f>
        <v>0</v>
      </c>
      <c r="S129" s="98">
        <v>0</v>
      </c>
      <c r="T129" s="99">
        <f t="shared" ref="T129:T146" si="3">S129*H129</f>
        <v>0</v>
      </c>
      <c r="AR129" s="100" t="s">
        <v>107</v>
      </c>
      <c r="AT129" s="100" t="s">
        <v>76</v>
      </c>
      <c r="AU129" s="100" t="s">
        <v>1</v>
      </c>
      <c r="AY129" s="5" t="s">
        <v>72</v>
      </c>
      <c r="BE129" s="101">
        <f t="shared" ref="BE129:BE146" si="4">IF(N129="základní",J129,0)</f>
        <v>0</v>
      </c>
      <c r="BF129" s="101">
        <f t="shared" ref="BF129:BF146" si="5">IF(N129="snížená",J129,0)</f>
        <v>0</v>
      </c>
      <c r="BG129" s="101">
        <f t="shared" ref="BG129:BG146" si="6">IF(N129="zákl. přenesená",J129,0)</f>
        <v>0</v>
      </c>
      <c r="BH129" s="101">
        <f t="shared" ref="BH129:BH146" si="7">IF(N129="sníž. přenesená",J129,0)</f>
        <v>0</v>
      </c>
      <c r="BI129" s="101">
        <f t="shared" ref="BI129:BI146" si="8">IF(N129="nulová",J129,0)</f>
        <v>0</v>
      </c>
      <c r="BJ129" s="5" t="s">
        <v>70</v>
      </c>
      <c r="BK129" s="101">
        <f t="shared" ref="BK129:BK146" si="9">ROUND(I129*H129,2)</f>
        <v>0</v>
      </c>
      <c r="BL129" s="5" t="s">
        <v>107</v>
      </c>
      <c r="BM129" s="100" t="s">
        <v>108</v>
      </c>
    </row>
    <row r="130" spans="2:65" s="12" customFormat="1" ht="21.75" customHeight="1">
      <c r="B130" s="11"/>
      <c r="C130" s="89" t="s">
        <v>109</v>
      </c>
      <c r="D130" s="89" t="s">
        <v>76</v>
      </c>
      <c r="E130" s="90" t="s">
        <v>110</v>
      </c>
      <c r="F130" s="91" t="s">
        <v>111</v>
      </c>
      <c r="G130" s="92" t="s">
        <v>79</v>
      </c>
      <c r="H130" s="93">
        <v>32</v>
      </c>
      <c r="I130" s="1"/>
      <c r="J130" s="94">
        <f t="shared" si="0"/>
        <v>0</v>
      </c>
      <c r="K130" s="95"/>
      <c r="L130" s="11"/>
      <c r="M130" s="96" t="s">
        <v>7</v>
      </c>
      <c r="N130" s="97" t="s">
        <v>25</v>
      </c>
      <c r="P130" s="98">
        <f t="shared" si="1"/>
        <v>0</v>
      </c>
      <c r="Q130" s="98">
        <v>0</v>
      </c>
      <c r="R130" s="98">
        <f t="shared" si="2"/>
        <v>0</v>
      </c>
      <c r="S130" s="98">
        <v>0</v>
      </c>
      <c r="T130" s="99">
        <f t="shared" si="3"/>
        <v>0</v>
      </c>
      <c r="AR130" s="100" t="s">
        <v>107</v>
      </c>
      <c r="AT130" s="100" t="s">
        <v>76</v>
      </c>
      <c r="AU130" s="100" t="s">
        <v>1</v>
      </c>
      <c r="AY130" s="5" t="s">
        <v>72</v>
      </c>
      <c r="BE130" s="101">
        <f t="shared" si="4"/>
        <v>0</v>
      </c>
      <c r="BF130" s="101">
        <f t="shared" si="5"/>
        <v>0</v>
      </c>
      <c r="BG130" s="101">
        <f t="shared" si="6"/>
        <v>0</v>
      </c>
      <c r="BH130" s="101">
        <f t="shared" si="7"/>
        <v>0</v>
      </c>
      <c r="BI130" s="101">
        <f t="shared" si="8"/>
        <v>0</v>
      </c>
      <c r="BJ130" s="5" t="s">
        <v>70</v>
      </c>
      <c r="BK130" s="101">
        <f t="shared" si="9"/>
        <v>0</v>
      </c>
      <c r="BL130" s="5" t="s">
        <v>107</v>
      </c>
      <c r="BM130" s="100" t="s">
        <v>112</v>
      </c>
    </row>
    <row r="131" spans="2:65" s="12" customFormat="1" ht="16.5" customHeight="1">
      <c r="B131" s="11"/>
      <c r="C131" s="89" t="s">
        <v>113</v>
      </c>
      <c r="D131" s="89" t="s">
        <v>76</v>
      </c>
      <c r="E131" s="90" t="s">
        <v>114</v>
      </c>
      <c r="F131" s="91" t="s">
        <v>115</v>
      </c>
      <c r="G131" s="92" t="s">
        <v>79</v>
      </c>
      <c r="H131" s="93">
        <v>24</v>
      </c>
      <c r="I131" s="1"/>
      <c r="J131" s="94">
        <f t="shared" si="0"/>
        <v>0</v>
      </c>
      <c r="K131" s="95"/>
      <c r="L131" s="11"/>
      <c r="M131" s="96" t="s">
        <v>7</v>
      </c>
      <c r="N131" s="97" t="s">
        <v>25</v>
      </c>
      <c r="P131" s="98">
        <f t="shared" si="1"/>
        <v>0</v>
      </c>
      <c r="Q131" s="98">
        <v>0</v>
      </c>
      <c r="R131" s="98">
        <f t="shared" si="2"/>
        <v>0</v>
      </c>
      <c r="S131" s="98">
        <v>0</v>
      </c>
      <c r="T131" s="99">
        <f t="shared" si="3"/>
        <v>0</v>
      </c>
      <c r="AR131" s="100" t="s">
        <v>107</v>
      </c>
      <c r="AT131" s="100" t="s">
        <v>76</v>
      </c>
      <c r="AU131" s="100" t="s">
        <v>1</v>
      </c>
      <c r="AY131" s="5" t="s">
        <v>72</v>
      </c>
      <c r="BE131" s="101">
        <f t="shared" si="4"/>
        <v>0</v>
      </c>
      <c r="BF131" s="101">
        <f t="shared" si="5"/>
        <v>0</v>
      </c>
      <c r="BG131" s="101">
        <f t="shared" si="6"/>
        <v>0</v>
      </c>
      <c r="BH131" s="101">
        <f t="shared" si="7"/>
        <v>0</v>
      </c>
      <c r="BI131" s="101">
        <f t="shared" si="8"/>
        <v>0</v>
      </c>
      <c r="BJ131" s="5" t="s">
        <v>70</v>
      </c>
      <c r="BK131" s="101">
        <f t="shared" si="9"/>
        <v>0</v>
      </c>
      <c r="BL131" s="5" t="s">
        <v>107</v>
      </c>
      <c r="BM131" s="100" t="s">
        <v>116</v>
      </c>
    </row>
    <row r="132" spans="2:65" s="12" customFormat="1" ht="33" customHeight="1">
      <c r="B132" s="11"/>
      <c r="C132" s="89" t="s">
        <v>117</v>
      </c>
      <c r="D132" s="89" t="s">
        <v>76</v>
      </c>
      <c r="E132" s="90" t="s">
        <v>118</v>
      </c>
      <c r="F132" s="91" t="s">
        <v>119</v>
      </c>
      <c r="G132" s="92" t="s">
        <v>120</v>
      </c>
      <c r="H132" s="93">
        <v>8</v>
      </c>
      <c r="I132" s="1"/>
      <c r="J132" s="94">
        <f t="shared" si="0"/>
        <v>0</v>
      </c>
      <c r="K132" s="95"/>
      <c r="L132" s="11"/>
      <c r="M132" s="96" t="s">
        <v>7</v>
      </c>
      <c r="N132" s="97" t="s">
        <v>25</v>
      </c>
      <c r="P132" s="98">
        <f t="shared" si="1"/>
        <v>0</v>
      </c>
      <c r="Q132" s="98">
        <v>0</v>
      </c>
      <c r="R132" s="98">
        <f t="shared" si="2"/>
        <v>0</v>
      </c>
      <c r="S132" s="98">
        <v>0</v>
      </c>
      <c r="T132" s="99">
        <f t="shared" si="3"/>
        <v>0</v>
      </c>
      <c r="AR132" s="100" t="s">
        <v>80</v>
      </c>
      <c r="AT132" s="100" t="s">
        <v>76</v>
      </c>
      <c r="AU132" s="100" t="s">
        <v>1</v>
      </c>
      <c r="AY132" s="5" t="s">
        <v>72</v>
      </c>
      <c r="BE132" s="101">
        <f t="shared" si="4"/>
        <v>0</v>
      </c>
      <c r="BF132" s="101">
        <f t="shared" si="5"/>
        <v>0</v>
      </c>
      <c r="BG132" s="101">
        <f t="shared" si="6"/>
        <v>0</v>
      </c>
      <c r="BH132" s="101">
        <f t="shared" si="7"/>
        <v>0</v>
      </c>
      <c r="BI132" s="101">
        <f t="shared" si="8"/>
        <v>0</v>
      </c>
      <c r="BJ132" s="5" t="s">
        <v>70</v>
      </c>
      <c r="BK132" s="101">
        <f t="shared" si="9"/>
        <v>0</v>
      </c>
      <c r="BL132" s="5" t="s">
        <v>80</v>
      </c>
      <c r="BM132" s="100" t="s">
        <v>121</v>
      </c>
    </row>
    <row r="133" spans="2:65" s="12" customFormat="1" ht="16.5" customHeight="1">
      <c r="B133" s="11"/>
      <c r="C133" s="102" t="s">
        <v>122</v>
      </c>
      <c r="D133" s="102" t="s">
        <v>83</v>
      </c>
      <c r="E133" s="103" t="s">
        <v>123</v>
      </c>
      <c r="F133" s="104" t="s">
        <v>124</v>
      </c>
      <c r="G133" s="105" t="s">
        <v>125</v>
      </c>
      <c r="H133" s="106">
        <v>7.6</v>
      </c>
      <c r="I133" s="2"/>
      <c r="J133" s="107">
        <f t="shared" si="0"/>
        <v>0</v>
      </c>
      <c r="K133" s="108"/>
      <c r="L133" s="109"/>
      <c r="M133" s="110" t="s">
        <v>7</v>
      </c>
      <c r="N133" s="111" t="s">
        <v>25</v>
      </c>
      <c r="P133" s="98">
        <f t="shared" si="1"/>
        <v>0</v>
      </c>
      <c r="Q133" s="98">
        <v>1E-3</v>
      </c>
      <c r="R133" s="98">
        <f t="shared" si="2"/>
        <v>7.6E-3</v>
      </c>
      <c r="S133" s="98">
        <v>0</v>
      </c>
      <c r="T133" s="99">
        <f t="shared" si="3"/>
        <v>0</v>
      </c>
      <c r="AR133" s="100" t="s">
        <v>86</v>
      </c>
      <c r="AT133" s="100" t="s">
        <v>83</v>
      </c>
      <c r="AU133" s="100" t="s">
        <v>1</v>
      </c>
      <c r="AY133" s="5" t="s">
        <v>72</v>
      </c>
      <c r="BE133" s="101">
        <f t="shared" si="4"/>
        <v>0</v>
      </c>
      <c r="BF133" s="101">
        <f t="shared" si="5"/>
        <v>0</v>
      </c>
      <c r="BG133" s="101">
        <f t="shared" si="6"/>
        <v>0</v>
      </c>
      <c r="BH133" s="101">
        <f t="shared" si="7"/>
        <v>0</v>
      </c>
      <c r="BI133" s="101">
        <f t="shared" si="8"/>
        <v>0</v>
      </c>
      <c r="BJ133" s="5" t="s">
        <v>70</v>
      </c>
      <c r="BK133" s="101">
        <f t="shared" si="9"/>
        <v>0</v>
      </c>
      <c r="BL133" s="5" t="s">
        <v>86</v>
      </c>
      <c r="BM133" s="100" t="s">
        <v>126</v>
      </c>
    </row>
    <row r="134" spans="2:65" s="12" customFormat="1" ht="16.5" customHeight="1">
      <c r="B134" s="11"/>
      <c r="C134" s="102" t="s">
        <v>127</v>
      </c>
      <c r="D134" s="102" t="s">
        <v>83</v>
      </c>
      <c r="E134" s="103" t="s">
        <v>128</v>
      </c>
      <c r="F134" s="104" t="s">
        <v>129</v>
      </c>
      <c r="G134" s="105" t="s">
        <v>79</v>
      </c>
      <c r="H134" s="106">
        <v>4</v>
      </c>
      <c r="I134" s="2"/>
      <c r="J134" s="107">
        <f t="shared" si="0"/>
        <v>0</v>
      </c>
      <c r="K134" s="108"/>
      <c r="L134" s="109"/>
      <c r="M134" s="110" t="s">
        <v>7</v>
      </c>
      <c r="N134" s="111" t="s">
        <v>25</v>
      </c>
      <c r="P134" s="98">
        <f t="shared" si="1"/>
        <v>0</v>
      </c>
      <c r="Q134" s="98">
        <v>1.3999999999999999E-4</v>
      </c>
      <c r="R134" s="98">
        <f t="shared" si="2"/>
        <v>5.5999999999999995E-4</v>
      </c>
      <c r="S134" s="98">
        <v>0</v>
      </c>
      <c r="T134" s="99">
        <f t="shared" si="3"/>
        <v>0</v>
      </c>
      <c r="AR134" s="100" t="s">
        <v>86</v>
      </c>
      <c r="AT134" s="100" t="s">
        <v>83</v>
      </c>
      <c r="AU134" s="100" t="s">
        <v>1</v>
      </c>
      <c r="AY134" s="5" t="s">
        <v>72</v>
      </c>
      <c r="BE134" s="101">
        <f t="shared" si="4"/>
        <v>0</v>
      </c>
      <c r="BF134" s="101">
        <f t="shared" si="5"/>
        <v>0</v>
      </c>
      <c r="BG134" s="101">
        <f t="shared" si="6"/>
        <v>0</v>
      </c>
      <c r="BH134" s="101">
        <f t="shared" si="7"/>
        <v>0</v>
      </c>
      <c r="BI134" s="101">
        <f t="shared" si="8"/>
        <v>0</v>
      </c>
      <c r="BJ134" s="5" t="s">
        <v>70</v>
      </c>
      <c r="BK134" s="101">
        <f t="shared" si="9"/>
        <v>0</v>
      </c>
      <c r="BL134" s="5" t="s">
        <v>86</v>
      </c>
      <c r="BM134" s="100" t="s">
        <v>130</v>
      </c>
    </row>
    <row r="135" spans="2:65" s="12" customFormat="1" ht="16.5" customHeight="1">
      <c r="B135" s="11"/>
      <c r="C135" s="102" t="s">
        <v>131</v>
      </c>
      <c r="D135" s="102" t="s">
        <v>83</v>
      </c>
      <c r="E135" s="103" t="s">
        <v>132</v>
      </c>
      <c r="F135" s="104" t="s">
        <v>133</v>
      </c>
      <c r="G135" s="105" t="s">
        <v>79</v>
      </c>
      <c r="H135" s="106">
        <v>8</v>
      </c>
      <c r="I135" s="2"/>
      <c r="J135" s="107">
        <f t="shared" si="0"/>
        <v>0</v>
      </c>
      <c r="K135" s="108"/>
      <c r="L135" s="109"/>
      <c r="M135" s="110" t="s">
        <v>7</v>
      </c>
      <c r="N135" s="111" t="s">
        <v>25</v>
      </c>
      <c r="P135" s="98">
        <f t="shared" si="1"/>
        <v>0</v>
      </c>
      <c r="Q135" s="98">
        <v>2.2000000000000001E-4</v>
      </c>
      <c r="R135" s="98">
        <f t="shared" si="2"/>
        <v>1.7600000000000001E-3</v>
      </c>
      <c r="S135" s="98">
        <v>0</v>
      </c>
      <c r="T135" s="99">
        <f t="shared" si="3"/>
        <v>0</v>
      </c>
      <c r="AR135" s="100" t="s">
        <v>86</v>
      </c>
      <c r="AT135" s="100" t="s">
        <v>83</v>
      </c>
      <c r="AU135" s="100" t="s">
        <v>1</v>
      </c>
      <c r="AY135" s="5" t="s">
        <v>72</v>
      </c>
      <c r="BE135" s="101">
        <f t="shared" si="4"/>
        <v>0</v>
      </c>
      <c r="BF135" s="101">
        <f t="shared" si="5"/>
        <v>0</v>
      </c>
      <c r="BG135" s="101">
        <f t="shared" si="6"/>
        <v>0</v>
      </c>
      <c r="BH135" s="101">
        <f t="shared" si="7"/>
        <v>0</v>
      </c>
      <c r="BI135" s="101">
        <f t="shared" si="8"/>
        <v>0</v>
      </c>
      <c r="BJ135" s="5" t="s">
        <v>70</v>
      </c>
      <c r="BK135" s="101">
        <f t="shared" si="9"/>
        <v>0</v>
      </c>
      <c r="BL135" s="5" t="s">
        <v>86</v>
      </c>
      <c r="BM135" s="100" t="s">
        <v>134</v>
      </c>
    </row>
    <row r="136" spans="2:65" s="12" customFormat="1" ht="16.5" customHeight="1">
      <c r="B136" s="11"/>
      <c r="C136" s="102" t="s">
        <v>135</v>
      </c>
      <c r="D136" s="102" t="s">
        <v>83</v>
      </c>
      <c r="E136" s="103" t="s">
        <v>136</v>
      </c>
      <c r="F136" s="104" t="s">
        <v>137</v>
      </c>
      <c r="G136" s="105" t="s">
        <v>138</v>
      </c>
      <c r="H136" s="106">
        <v>4.0000000000000001E-3</v>
      </c>
      <c r="I136" s="2"/>
      <c r="J136" s="107">
        <f t="shared" si="0"/>
        <v>0</v>
      </c>
      <c r="K136" s="108"/>
      <c r="L136" s="109"/>
      <c r="M136" s="110" t="s">
        <v>7</v>
      </c>
      <c r="N136" s="111" t="s">
        <v>25</v>
      </c>
      <c r="P136" s="98">
        <f t="shared" si="1"/>
        <v>0</v>
      </c>
      <c r="Q136" s="98">
        <v>1</v>
      </c>
      <c r="R136" s="98">
        <f t="shared" si="2"/>
        <v>4.0000000000000001E-3</v>
      </c>
      <c r="S136" s="98">
        <v>0</v>
      </c>
      <c r="T136" s="99">
        <f t="shared" si="3"/>
        <v>0</v>
      </c>
      <c r="AR136" s="100" t="s">
        <v>86</v>
      </c>
      <c r="AT136" s="100" t="s">
        <v>83</v>
      </c>
      <c r="AU136" s="100" t="s">
        <v>1</v>
      </c>
      <c r="AY136" s="5" t="s">
        <v>72</v>
      </c>
      <c r="BE136" s="101">
        <f t="shared" si="4"/>
        <v>0</v>
      </c>
      <c r="BF136" s="101">
        <f t="shared" si="5"/>
        <v>0</v>
      </c>
      <c r="BG136" s="101">
        <f t="shared" si="6"/>
        <v>0</v>
      </c>
      <c r="BH136" s="101">
        <f t="shared" si="7"/>
        <v>0</v>
      </c>
      <c r="BI136" s="101">
        <f t="shared" si="8"/>
        <v>0</v>
      </c>
      <c r="BJ136" s="5" t="s">
        <v>70</v>
      </c>
      <c r="BK136" s="101">
        <f t="shared" si="9"/>
        <v>0</v>
      </c>
      <c r="BL136" s="5" t="s">
        <v>86</v>
      </c>
      <c r="BM136" s="100" t="s">
        <v>139</v>
      </c>
    </row>
    <row r="137" spans="2:65" s="12" customFormat="1" ht="21.75" customHeight="1">
      <c r="B137" s="11"/>
      <c r="C137" s="89" t="s">
        <v>140</v>
      </c>
      <c r="D137" s="89" t="s">
        <v>76</v>
      </c>
      <c r="E137" s="90" t="s">
        <v>141</v>
      </c>
      <c r="F137" s="91" t="s">
        <v>142</v>
      </c>
      <c r="G137" s="92" t="s">
        <v>143</v>
      </c>
      <c r="H137" s="93">
        <v>9.8000000000000007</v>
      </c>
      <c r="I137" s="1"/>
      <c r="J137" s="94">
        <f t="shared" si="0"/>
        <v>0</v>
      </c>
      <c r="K137" s="95"/>
      <c r="L137" s="11"/>
      <c r="M137" s="96" t="s">
        <v>7</v>
      </c>
      <c r="N137" s="97" t="s">
        <v>25</v>
      </c>
      <c r="P137" s="98">
        <f t="shared" si="1"/>
        <v>0</v>
      </c>
      <c r="Q137" s="98">
        <v>0</v>
      </c>
      <c r="R137" s="98">
        <f t="shared" si="2"/>
        <v>0</v>
      </c>
      <c r="S137" s="98">
        <v>0</v>
      </c>
      <c r="T137" s="99">
        <f t="shared" si="3"/>
        <v>0</v>
      </c>
      <c r="AR137" s="100" t="s">
        <v>80</v>
      </c>
      <c r="AT137" s="100" t="s">
        <v>76</v>
      </c>
      <c r="AU137" s="100" t="s">
        <v>1</v>
      </c>
      <c r="AY137" s="5" t="s">
        <v>72</v>
      </c>
      <c r="BE137" s="101">
        <f t="shared" si="4"/>
        <v>0</v>
      </c>
      <c r="BF137" s="101">
        <f t="shared" si="5"/>
        <v>0</v>
      </c>
      <c r="BG137" s="101">
        <f t="shared" si="6"/>
        <v>0</v>
      </c>
      <c r="BH137" s="101">
        <f t="shared" si="7"/>
        <v>0</v>
      </c>
      <c r="BI137" s="101">
        <f t="shared" si="8"/>
        <v>0</v>
      </c>
      <c r="BJ137" s="5" t="s">
        <v>70</v>
      </c>
      <c r="BK137" s="101">
        <f t="shared" si="9"/>
        <v>0</v>
      </c>
      <c r="BL137" s="5" t="s">
        <v>80</v>
      </c>
      <c r="BM137" s="100" t="s">
        <v>144</v>
      </c>
    </row>
    <row r="138" spans="2:65" s="12" customFormat="1" ht="21.75" customHeight="1">
      <c r="B138" s="11"/>
      <c r="C138" s="89" t="s">
        <v>145</v>
      </c>
      <c r="D138" s="89" t="s">
        <v>76</v>
      </c>
      <c r="E138" s="90" t="s">
        <v>146</v>
      </c>
      <c r="F138" s="91" t="s">
        <v>147</v>
      </c>
      <c r="G138" s="92" t="s">
        <v>143</v>
      </c>
      <c r="H138" s="93">
        <v>9.0399999999999991</v>
      </c>
      <c r="I138" s="1"/>
      <c r="J138" s="94">
        <f t="shared" si="0"/>
        <v>0</v>
      </c>
      <c r="K138" s="95"/>
      <c r="L138" s="11"/>
      <c r="M138" s="96" t="s">
        <v>7</v>
      </c>
      <c r="N138" s="97" t="s">
        <v>25</v>
      </c>
      <c r="P138" s="98">
        <f t="shared" si="1"/>
        <v>0</v>
      </c>
      <c r="Q138" s="98">
        <v>2.45329</v>
      </c>
      <c r="R138" s="98">
        <f t="shared" si="2"/>
        <v>22.177741599999997</v>
      </c>
      <c r="S138" s="98">
        <v>0</v>
      </c>
      <c r="T138" s="99">
        <f t="shared" si="3"/>
        <v>0</v>
      </c>
      <c r="AR138" s="100" t="s">
        <v>80</v>
      </c>
      <c r="AT138" s="100" t="s">
        <v>76</v>
      </c>
      <c r="AU138" s="100" t="s">
        <v>1</v>
      </c>
      <c r="AY138" s="5" t="s">
        <v>72</v>
      </c>
      <c r="BE138" s="101">
        <f t="shared" si="4"/>
        <v>0</v>
      </c>
      <c r="BF138" s="101">
        <f t="shared" si="5"/>
        <v>0</v>
      </c>
      <c r="BG138" s="101">
        <f t="shared" si="6"/>
        <v>0</v>
      </c>
      <c r="BH138" s="101">
        <f t="shared" si="7"/>
        <v>0</v>
      </c>
      <c r="BI138" s="101">
        <f t="shared" si="8"/>
        <v>0</v>
      </c>
      <c r="BJ138" s="5" t="s">
        <v>70</v>
      </c>
      <c r="BK138" s="101">
        <f t="shared" si="9"/>
        <v>0</v>
      </c>
      <c r="BL138" s="5" t="s">
        <v>80</v>
      </c>
      <c r="BM138" s="100" t="s">
        <v>148</v>
      </c>
    </row>
    <row r="139" spans="2:65" s="12" customFormat="1" ht="21.75" customHeight="1">
      <c r="B139" s="11"/>
      <c r="C139" s="89" t="s">
        <v>149</v>
      </c>
      <c r="D139" s="89" t="s">
        <v>76</v>
      </c>
      <c r="E139" s="90" t="s">
        <v>150</v>
      </c>
      <c r="F139" s="91" t="s">
        <v>151</v>
      </c>
      <c r="G139" s="92" t="s">
        <v>152</v>
      </c>
      <c r="H139" s="93">
        <v>35.200000000000003</v>
      </c>
      <c r="I139" s="1"/>
      <c r="J139" s="94">
        <f t="shared" si="0"/>
        <v>0</v>
      </c>
      <c r="K139" s="95"/>
      <c r="L139" s="11"/>
      <c r="M139" s="96" t="s">
        <v>7</v>
      </c>
      <c r="N139" s="97" t="s">
        <v>25</v>
      </c>
      <c r="P139" s="98">
        <f t="shared" si="1"/>
        <v>0</v>
      </c>
      <c r="Q139" s="98">
        <v>1.16E-3</v>
      </c>
      <c r="R139" s="98">
        <f t="shared" si="2"/>
        <v>4.0832E-2</v>
      </c>
      <c r="S139" s="98">
        <v>0</v>
      </c>
      <c r="T139" s="99">
        <f t="shared" si="3"/>
        <v>0</v>
      </c>
      <c r="AR139" s="100" t="s">
        <v>80</v>
      </c>
      <c r="AT139" s="100" t="s">
        <v>76</v>
      </c>
      <c r="AU139" s="100" t="s">
        <v>1</v>
      </c>
      <c r="AY139" s="5" t="s">
        <v>72</v>
      </c>
      <c r="BE139" s="101">
        <f t="shared" si="4"/>
        <v>0</v>
      </c>
      <c r="BF139" s="101">
        <f t="shared" si="5"/>
        <v>0</v>
      </c>
      <c r="BG139" s="101">
        <f t="shared" si="6"/>
        <v>0</v>
      </c>
      <c r="BH139" s="101">
        <f t="shared" si="7"/>
        <v>0</v>
      </c>
      <c r="BI139" s="101">
        <f t="shared" si="8"/>
        <v>0</v>
      </c>
      <c r="BJ139" s="5" t="s">
        <v>70</v>
      </c>
      <c r="BK139" s="101">
        <f t="shared" si="9"/>
        <v>0</v>
      </c>
      <c r="BL139" s="5" t="s">
        <v>80</v>
      </c>
      <c r="BM139" s="100" t="s">
        <v>153</v>
      </c>
    </row>
    <row r="140" spans="2:65" s="12" customFormat="1" ht="21.75" customHeight="1">
      <c r="B140" s="11"/>
      <c r="C140" s="89" t="s">
        <v>154</v>
      </c>
      <c r="D140" s="89" t="s">
        <v>76</v>
      </c>
      <c r="E140" s="90" t="s">
        <v>155</v>
      </c>
      <c r="F140" s="91" t="s">
        <v>156</v>
      </c>
      <c r="G140" s="92" t="s">
        <v>152</v>
      </c>
      <c r="H140" s="93">
        <v>35.200000000000003</v>
      </c>
      <c r="I140" s="1"/>
      <c r="J140" s="94">
        <f t="shared" si="0"/>
        <v>0</v>
      </c>
      <c r="K140" s="95"/>
      <c r="L140" s="11"/>
      <c r="M140" s="96" t="s">
        <v>7</v>
      </c>
      <c r="N140" s="97" t="s">
        <v>25</v>
      </c>
      <c r="P140" s="98">
        <f t="shared" si="1"/>
        <v>0</v>
      </c>
      <c r="Q140" s="98">
        <v>0</v>
      </c>
      <c r="R140" s="98">
        <f t="shared" si="2"/>
        <v>0</v>
      </c>
      <c r="S140" s="98">
        <v>0</v>
      </c>
      <c r="T140" s="99">
        <f t="shared" si="3"/>
        <v>0</v>
      </c>
      <c r="AR140" s="100" t="s">
        <v>80</v>
      </c>
      <c r="AT140" s="100" t="s">
        <v>76</v>
      </c>
      <c r="AU140" s="100" t="s">
        <v>1</v>
      </c>
      <c r="AY140" s="5" t="s">
        <v>72</v>
      </c>
      <c r="BE140" s="101">
        <f t="shared" si="4"/>
        <v>0</v>
      </c>
      <c r="BF140" s="101">
        <f t="shared" si="5"/>
        <v>0</v>
      </c>
      <c r="BG140" s="101">
        <f t="shared" si="6"/>
        <v>0</v>
      </c>
      <c r="BH140" s="101">
        <f t="shared" si="7"/>
        <v>0</v>
      </c>
      <c r="BI140" s="101">
        <f t="shared" si="8"/>
        <v>0</v>
      </c>
      <c r="BJ140" s="5" t="s">
        <v>70</v>
      </c>
      <c r="BK140" s="101">
        <f t="shared" si="9"/>
        <v>0</v>
      </c>
      <c r="BL140" s="5" t="s">
        <v>80</v>
      </c>
      <c r="BM140" s="100" t="s">
        <v>157</v>
      </c>
    </row>
    <row r="141" spans="2:65" s="12" customFormat="1" ht="21.75" customHeight="1">
      <c r="B141" s="11"/>
      <c r="C141" s="89" t="s">
        <v>158</v>
      </c>
      <c r="D141" s="89" t="s">
        <v>76</v>
      </c>
      <c r="E141" s="90" t="s">
        <v>159</v>
      </c>
      <c r="F141" s="91" t="s">
        <v>160</v>
      </c>
      <c r="G141" s="92" t="s">
        <v>79</v>
      </c>
      <c r="H141" s="93">
        <v>4</v>
      </c>
      <c r="I141" s="1"/>
      <c r="J141" s="94">
        <f t="shared" si="0"/>
        <v>0</v>
      </c>
      <c r="K141" s="95"/>
      <c r="L141" s="11"/>
      <c r="M141" s="96" t="s">
        <v>7</v>
      </c>
      <c r="N141" s="97" t="s">
        <v>25</v>
      </c>
      <c r="P141" s="98">
        <f t="shared" si="1"/>
        <v>0</v>
      </c>
      <c r="Q141" s="98">
        <v>0</v>
      </c>
      <c r="R141" s="98">
        <f t="shared" si="2"/>
        <v>0</v>
      </c>
      <c r="S141" s="98">
        <v>0</v>
      </c>
      <c r="T141" s="99">
        <f t="shared" si="3"/>
        <v>0</v>
      </c>
      <c r="AR141" s="100" t="s">
        <v>80</v>
      </c>
      <c r="AT141" s="100" t="s">
        <v>76</v>
      </c>
      <c r="AU141" s="100" t="s">
        <v>1</v>
      </c>
      <c r="AY141" s="5" t="s">
        <v>72</v>
      </c>
      <c r="BE141" s="101">
        <f t="shared" si="4"/>
        <v>0</v>
      </c>
      <c r="BF141" s="101">
        <f t="shared" si="5"/>
        <v>0</v>
      </c>
      <c r="BG141" s="101">
        <f t="shared" si="6"/>
        <v>0</v>
      </c>
      <c r="BH141" s="101">
        <f t="shared" si="7"/>
        <v>0</v>
      </c>
      <c r="BI141" s="101">
        <f t="shared" si="8"/>
        <v>0</v>
      </c>
      <c r="BJ141" s="5" t="s">
        <v>70</v>
      </c>
      <c r="BK141" s="101">
        <f t="shared" si="9"/>
        <v>0</v>
      </c>
      <c r="BL141" s="5" t="s">
        <v>80</v>
      </c>
      <c r="BM141" s="100" t="s">
        <v>161</v>
      </c>
    </row>
    <row r="142" spans="2:65" s="12" customFormat="1" ht="21.75" customHeight="1">
      <c r="B142" s="11"/>
      <c r="C142" s="89" t="s">
        <v>162</v>
      </c>
      <c r="D142" s="89" t="s">
        <v>76</v>
      </c>
      <c r="E142" s="90" t="s">
        <v>163</v>
      </c>
      <c r="F142" s="91" t="s">
        <v>164</v>
      </c>
      <c r="G142" s="92" t="s">
        <v>79</v>
      </c>
      <c r="H142" s="93">
        <v>4</v>
      </c>
      <c r="I142" s="1"/>
      <c r="J142" s="94">
        <f t="shared" si="0"/>
        <v>0</v>
      </c>
      <c r="K142" s="95"/>
      <c r="L142" s="11"/>
      <c r="M142" s="96" t="s">
        <v>7</v>
      </c>
      <c r="N142" s="97" t="s">
        <v>25</v>
      </c>
      <c r="P142" s="98">
        <f t="shared" si="1"/>
        <v>0</v>
      </c>
      <c r="Q142" s="98">
        <v>0</v>
      </c>
      <c r="R142" s="98">
        <f t="shared" si="2"/>
        <v>0</v>
      </c>
      <c r="S142" s="98">
        <v>0</v>
      </c>
      <c r="T142" s="99">
        <f t="shared" si="3"/>
        <v>0</v>
      </c>
      <c r="AR142" s="100" t="s">
        <v>80</v>
      </c>
      <c r="AT142" s="100" t="s">
        <v>76</v>
      </c>
      <c r="AU142" s="100" t="s">
        <v>1</v>
      </c>
      <c r="AY142" s="5" t="s">
        <v>72</v>
      </c>
      <c r="BE142" s="101">
        <f t="shared" si="4"/>
        <v>0</v>
      </c>
      <c r="BF142" s="101">
        <f t="shared" si="5"/>
        <v>0</v>
      </c>
      <c r="BG142" s="101">
        <f t="shared" si="6"/>
        <v>0</v>
      </c>
      <c r="BH142" s="101">
        <f t="shared" si="7"/>
        <v>0</v>
      </c>
      <c r="BI142" s="101">
        <f t="shared" si="8"/>
        <v>0</v>
      </c>
      <c r="BJ142" s="5" t="s">
        <v>70</v>
      </c>
      <c r="BK142" s="101">
        <f t="shared" si="9"/>
        <v>0</v>
      </c>
      <c r="BL142" s="5" t="s">
        <v>80</v>
      </c>
      <c r="BM142" s="100" t="s">
        <v>165</v>
      </c>
    </row>
    <row r="143" spans="2:65" s="12" customFormat="1" ht="16.5" customHeight="1">
      <c r="B143" s="11"/>
      <c r="C143" s="89" t="s">
        <v>166</v>
      </c>
      <c r="D143" s="89" t="s">
        <v>76</v>
      </c>
      <c r="E143" s="90" t="s">
        <v>167</v>
      </c>
      <c r="F143" s="91" t="s">
        <v>168</v>
      </c>
      <c r="G143" s="92" t="s">
        <v>79</v>
      </c>
      <c r="H143" s="93">
        <v>4</v>
      </c>
      <c r="I143" s="1"/>
      <c r="J143" s="94">
        <f t="shared" si="0"/>
        <v>0</v>
      </c>
      <c r="K143" s="95"/>
      <c r="L143" s="11"/>
      <c r="M143" s="96" t="s">
        <v>7</v>
      </c>
      <c r="N143" s="97" t="s">
        <v>25</v>
      </c>
      <c r="P143" s="98">
        <f t="shared" si="1"/>
        <v>0</v>
      </c>
      <c r="Q143" s="98">
        <v>0</v>
      </c>
      <c r="R143" s="98">
        <f t="shared" si="2"/>
        <v>0</v>
      </c>
      <c r="S143" s="98">
        <v>0</v>
      </c>
      <c r="T143" s="99">
        <f t="shared" si="3"/>
        <v>0</v>
      </c>
      <c r="AR143" s="100" t="s">
        <v>107</v>
      </c>
      <c r="AT143" s="100" t="s">
        <v>76</v>
      </c>
      <c r="AU143" s="100" t="s">
        <v>1</v>
      </c>
      <c r="AY143" s="5" t="s">
        <v>72</v>
      </c>
      <c r="BE143" s="101">
        <f t="shared" si="4"/>
        <v>0</v>
      </c>
      <c r="BF143" s="101">
        <f t="shared" si="5"/>
        <v>0</v>
      </c>
      <c r="BG143" s="101">
        <f t="shared" si="6"/>
        <v>0</v>
      </c>
      <c r="BH143" s="101">
        <f t="shared" si="7"/>
        <v>0</v>
      </c>
      <c r="BI143" s="101">
        <f t="shared" si="8"/>
        <v>0</v>
      </c>
      <c r="BJ143" s="5" t="s">
        <v>70</v>
      </c>
      <c r="BK143" s="101">
        <f t="shared" si="9"/>
        <v>0</v>
      </c>
      <c r="BL143" s="5" t="s">
        <v>107</v>
      </c>
      <c r="BM143" s="100" t="s">
        <v>169</v>
      </c>
    </row>
    <row r="144" spans="2:65" s="12" customFormat="1" ht="21.75" customHeight="1">
      <c r="B144" s="11"/>
      <c r="C144" s="89" t="s">
        <v>170</v>
      </c>
      <c r="D144" s="89" t="s">
        <v>76</v>
      </c>
      <c r="E144" s="90" t="s">
        <v>171</v>
      </c>
      <c r="F144" s="91" t="s">
        <v>172</v>
      </c>
      <c r="G144" s="92" t="s">
        <v>120</v>
      </c>
      <c r="H144" s="93">
        <v>1088</v>
      </c>
      <c r="I144" s="1"/>
      <c r="J144" s="94">
        <f t="shared" si="0"/>
        <v>0</v>
      </c>
      <c r="K144" s="95"/>
      <c r="L144" s="11"/>
      <c r="M144" s="96" t="s">
        <v>7</v>
      </c>
      <c r="N144" s="97" t="s">
        <v>25</v>
      </c>
      <c r="P144" s="98">
        <f t="shared" si="1"/>
        <v>0</v>
      </c>
      <c r="Q144" s="98">
        <v>0</v>
      </c>
      <c r="R144" s="98">
        <f t="shared" si="2"/>
        <v>0</v>
      </c>
      <c r="S144" s="98">
        <v>0</v>
      </c>
      <c r="T144" s="99">
        <f t="shared" si="3"/>
        <v>0</v>
      </c>
      <c r="AR144" s="100" t="s">
        <v>107</v>
      </c>
      <c r="AT144" s="100" t="s">
        <v>76</v>
      </c>
      <c r="AU144" s="100" t="s">
        <v>1</v>
      </c>
      <c r="AY144" s="5" t="s">
        <v>72</v>
      </c>
      <c r="BE144" s="101">
        <f t="shared" si="4"/>
        <v>0</v>
      </c>
      <c r="BF144" s="101">
        <f t="shared" si="5"/>
        <v>0</v>
      </c>
      <c r="BG144" s="101">
        <f t="shared" si="6"/>
        <v>0</v>
      </c>
      <c r="BH144" s="101">
        <f t="shared" si="7"/>
        <v>0</v>
      </c>
      <c r="BI144" s="101">
        <f t="shared" si="8"/>
        <v>0</v>
      </c>
      <c r="BJ144" s="5" t="s">
        <v>70</v>
      </c>
      <c r="BK144" s="101">
        <f t="shared" si="9"/>
        <v>0</v>
      </c>
      <c r="BL144" s="5" t="s">
        <v>107</v>
      </c>
      <c r="BM144" s="100" t="s">
        <v>173</v>
      </c>
    </row>
    <row r="145" spans="2:65" s="12" customFormat="1" ht="16.5" customHeight="1">
      <c r="B145" s="11"/>
      <c r="C145" s="102" t="s">
        <v>174</v>
      </c>
      <c r="D145" s="102" t="s">
        <v>83</v>
      </c>
      <c r="E145" s="103" t="s">
        <v>175</v>
      </c>
      <c r="F145" s="104" t="s">
        <v>176</v>
      </c>
      <c r="G145" s="105" t="s">
        <v>120</v>
      </c>
      <c r="H145" s="106">
        <v>1088</v>
      </c>
      <c r="I145" s="2"/>
      <c r="J145" s="107">
        <f t="shared" si="0"/>
        <v>0</v>
      </c>
      <c r="K145" s="108"/>
      <c r="L145" s="109"/>
      <c r="M145" s="110" t="s">
        <v>7</v>
      </c>
      <c r="N145" s="111" t="s">
        <v>25</v>
      </c>
      <c r="P145" s="98">
        <f t="shared" si="1"/>
        <v>0</v>
      </c>
      <c r="Q145" s="98">
        <v>1.2E-4</v>
      </c>
      <c r="R145" s="98">
        <f t="shared" si="2"/>
        <v>0.13056000000000001</v>
      </c>
      <c r="S145" s="98">
        <v>0</v>
      </c>
      <c r="T145" s="99">
        <f t="shared" si="3"/>
        <v>0</v>
      </c>
      <c r="AR145" s="100" t="s">
        <v>86</v>
      </c>
      <c r="AT145" s="100" t="s">
        <v>83</v>
      </c>
      <c r="AU145" s="100" t="s">
        <v>1</v>
      </c>
      <c r="AY145" s="5" t="s">
        <v>72</v>
      </c>
      <c r="BE145" s="101">
        <f t="shared" si="4"/>
        <v>0</v>
      </c>
      <c r="BF145" s="101">
        <f t="shared" si="5"/>
        <v>0</v>
      </c>
      <c r="BG145" s="101">
        <f t="shared" si="6"/>
        <v>0</v>
      </c>
      <c r="BH145" s="101">
        <f t="shared" si="7"/>
        <v>0</v>
      </c>
      <c r="BI145" s="101">
        <f t="shared" si="8"/>
        <v>0</v>
      </c>
      <c r="BJ145" s="5" t="s">
        <v>70</v>
      </c>
      <c r="BK145" s="101">
        <f t="shared" si="9"/>
        <v>0</v>
      </c>
      <c r="BL145" s="5" t="s">
        <v>86</v>
      </c>
      <c r="BM145" s="100" t="s">
        <v>177</v>
      </c>
    </row>
    <row r="146" spans="2:65" s="12" customFormat="1" ht="33" customHeight="1">
      <c r="B146" s="11"/>
      <c r="C146" s="102" t="s">
        <v>178</v>
      </c>
      <c r="D146" s="102" t="s">
        <v>83</v>
      </c>
      <c r="E146" s="103" t="s">
        <v>179</v>
      </c>
      <c r="F146" s="104" t="s">
        <v>226</v>
      </c>
      <c r="G146" s="105" t="s">
        <v>99</v>
      </c>
      <c r="H146" s="106">
        <v>4</v>
      </c>
      <c r="I146" s="2"/>
      <c r="J146" s="107">
        <f t="shared" si="0"/>
        <v>0</v>
      </c>
      <c r="K146" s="108"/>
      <c r="L146" s="109"/>
      <c r="M146" s="110" t="s">
        <v>7</v>
      </c>
      <c r="N146" s="111" t="s">
        <v>25</v>
      </c>
      <c r="P146" s="98">
        <f t="shared" si="1"/>
        <v>0</v>
      </c>
      <c r="Q146" s="98">
        <v>0</v>
      </c>
      <c r="R146" s="98">
        <f t="shared" si="2"/>
        <v>0</v>
      </c>
      <c r="S146" s="98">
        <v>0</v>
      </c>
      <c r="T146" s="99">
        <f t="shared" si="3"/>
        <v>0</v>
      </c>
      <c r="AR146" s="100" t="s">
        <v>86</v>
      </c>
      <c r="AT146" s="100" t="s">
        <v>83</v>
      </c>
      <c r="AU146" s="100" t="s">
        <v>1</v>
      </c>
      <c r="AY146" s="5" t="s">
        <v>72</v>
      </c>
      <c r="BE146" s="101">
        <f t="shared" si="4"/>
        <v>0</v>
      </c>
      <c r="BF146" s="101">
        <f t="shared" si="5"/>
        <v>0</v>
      </c>
      <c r="BG146" s="101">
        <f t="shared" si="6"/>
        <v>0</v>
      </c>
      <c r="BH146" s="101">
        <f t="shared" si="7"/>
        <v>0</v>
      </c>
      <c r="BI146" s="101">
        <f t="shared" si="8"/>
        <v>0</v>
      </c>
      <c r="BJ146" s="5" t="s">
        <v>70</v>
      </c>
      <c r="BK146" s="101">
        <f t="shared" si="9"/>
        <v>0</v>
      </c>
      <c r="BL146" s="5" t="s">
        <v>86</v>
      </c>
      <c r="BM146" s="100" t="s">
        <v>180</v>
      </c>
    </row>
    <row r="147" spans="2:65" s="78" customFormat="1" ht="26" customHeight="1">
      <c r="B147" s="77"/>
      <c r="D147" s="79" t="s">
        <v>68</v>
      </c>
      <c r="E147" s="80" t="s">
        <v>181</v>
      </c>
      <c r="F147" s="80" t="s">
        <v>182</v>
      </c>
      <c r="J147" s="81">
        <f>BK147</f>
        <v>1</v>
      </c>
      <c r="L147" s="77"/>
      <c r="M147" s="82"/>
      <c r="P147" s="83">
        <f>P148+P152+P156+P158</f>
        <v>0</v>
      </c>
      <c r="R147" s="83">
        <f>R148+R152+R156+R158</f>
        <v>0</v>
      </c>
      <c r="T147" s="84">
        <f>T148+T152+T156+T158</f>
        <v>0</v>
      </c>
      <c r="AR147" s="79" t="s">
        <v>183</v>
      </c>
      <c r="AT147" s="85" t="s">
        <v>68</v>
      </c>
      <c r="AU147" s="85" t="s">
        <v>71</v>
      </c>
      <c r="AY147" s="79" t="s">
        <v>72</v>
      </c>
      <c r="BK147" s="86">
        <f>BK148+BK152+BK156+BK158</f>
        <v>1</v>
      </c>
    </row>
    <row r="148" spans="2:65" s="78" customFormat="1" ht="22.75" customHeight="1">
      <c r="B148" s="77"/>
      <c r="D148" s="79" t="s">
        <v>68</v>
      </c>
      <c r="E148" s="87" t="s">
        <v>184</v>
      </c>
      <c r="F148" s="87" t="s">
        <v>185</v>
      </c>
      <c r="J148" s="88">
        <f>BK148</f>
        <v>0</v>
      </c>
      <c r="L148" s="77"/>
      <c r="M148" s="82"/>
      <c r="P148" s="83">
        <f>SUM(P149:P151)</f>
        <v>0</v>
      </c>
      <c r="R148" s="83">
        <f>SUM(R149:R151)</f>
        <v>0</v>
      </c>
      <c r="T148" s="84">
        <f>SUM(T149:T151)</f>
        <v>0</v>
      </c>
      <c r="AR148" s="79" t="s">
        <v>183</v>
      </c>
      <c r="AT148" s="85" t="s">
        <v>68</v>
      </c>
      <c r="AU148" s="85" t="s">
        <v>70</v>
      </c>
      <c r="AY148" s="79" t="s">
        <v>72</v>
      </c>
      <c r="BK148" s="86">
        <f>SUM(BK149:BK151)</f>
        <v>0</v>
      </c>
    </row>
    <row r="149" spans="2:65" s="12" customFormat="1" ht="16.5" customHeight="1">
      <c r="B149" s="11"/>
      <c r="C149" s="89" t="s">
        <v>186</v>
      </c>
      <c r="D149" s="89" t="s">
        <v>76</v>
      </c>
      <c r="E149" s="90" t="s">
        <v>187</v>
      </c>
      <c r="F149" s="91" t="s">
        <v>188</v>
      </c>
      <c r="G149" s="92" t="s">
        <v>189</v>
      </c>
      <c r="H149" s="93">
        <v>4</v>
      </c>
      <c r="I149" s="1"/>
      <c r="J149" s="94">
        <f>ROUND(I149*H149,2)</f>
        <v>0</v>
      </c>
      <c r="K149" s="95"/>
      <c r="L149" s="11"/>
      <c r="M149" s="96" t="s">
        <v>7</v>
      </c>
      <c r="N149" s="97" t="s">
        <v>25</v>
      </c>
      <c r="P149" s="98">
        <f>O149*H149</f>
        <v>0</v>
      </c>
      <c r="Q149" s="98">
        <v>0</v>
      </c>
      <c r="R149" s="98">
        <f>Q149*H149</f>
        <v>0</v>
      </c>
      <c r="S149" s="98">
        <v>0</v>
      </c>
      <c r="T149" s="99">
        <f>S149*H149</f>
        <v>0</v>
      </c>
      <c r="AR149" s="100" t="s">
        <v>190</v>
      </c>
      <c r="AT149" s="100" t="s">
        <v>76</v>
      </c>
      <c r="AU149" s="100" t="s">
        <v>1</v>
      </c>
      <c r="AY149" s="5" t="s">
        <v>72</v>
      </c>
      <c r="BE149" s="101">
        <f>IF(N149="základní",J149,0)</f>
        <v>0</v>
      </c>
      <c r="BF149" s="101">
        <f>IF(N149="snížená",J149,0)</f>
        <v>0</v>
      </c>
      <c r="BG149" s="101">
        <f>IF(N149="zákl. přenesená",J149,0)</f>
        <v>0</v>
      </c>
      <c r="BH149" s="101">
        <f>IF(N149="sníž. přenesená",J149,0)</f>
        <v>0</v>
      </c>
      <c r="BI149" s="101">
        <f>IF(N149="nulová",J149,0)</f>
        <v>0</v>
      </c>
      <c r="BJ149" s="5" t="s">
        <v>70</v>
      </c>
      <c r="BK149" s="101">
        <f>ROUND(I149*H149,2)</f>
        <v>0</v>
      </c>
      <c r="BL149" s="5" t="s">
        <v>190</v>
      </c>
      <c r="BM149" s="100" t="s">
        <v>191</v>
      </c>
    </row>
    <row r="150" spans="2:65" s="12" customFormat="1" ht="16.5" customHeight="1">
      <c r="B150" s="11"/>
      <c r="C150" s="89" t="s">
        <v>192</v>
      </c>
      <c r="D150" s="89" t="s">
        <v>76</v>
      </c>
      <c r="E150" s="90" t="s">
        <v>193</v>
      </c>
      <c r="F150" s="91" t="s">
        <v>194</v>
      </c>
      <c r="G150" s="92" t="s">
        <v>195</v>
      </c>
      <c r="H150" s="93">
        <v>0.1</v>
      </c>
      <c r="I150" s="1"/>
      <c r="J150" s="94">
        <f>ROUND(I150*H150,2)</f>
        <v>0</v>
      </c>
      <c r="K150" s="95"/>
      <c r="L150" s="11"/>
      <c r="M150" s="96" t="s">
        <v>7</v>
      </c>
      <c r="N150" s="97" t="s">
        <v>25</v>
      </c>
      <c r="P150" s="98">
        <f>O150*H150</f>
        <v>0</v>
      </c>
      <c r="Q150" s="98">
        <v>0</v>
      </c>
      <c r="R150" s="98">
        <f>Q150*H150</f>
        <v>0</v>
      </c>
      <c r="S150" s="98">
        <v>0</v>
      </c>
      <c r="T150" s="99">
        <f>S150*H150</f>
        <v>0</v>
      </c>
      <c r="AR150" s="100" t="s">
        <v>190</v>
      </c>
      <c r="AT150" s="100" t="s">
        <v>76</v>
      </c>
      <c r="AU150" s="100" t="s">
        <v>1</v>
      </c>
      <c r="AY150" s="5" t="s">
        <v>72</v>
      </c>
      <c r="BE150" s="101">
        <f>IF(N150="základní",J150,0)</f>
        <v>0</v>
      </c>
      <c r="BF150" s="101">
        <f>IF(N150="snížená",J150,0)</f>
        <v>0</v>
      </c>
      <c r="BG150" s="101">
        <f>IF(N150="zákl. přenesená",J150,0)</f>
        <v>0</v>
      </c>
      <c r="BH150" s="101">
        <f>IF(N150="sníž. přenesená",J150,0)</f>
        <v>0</v>
      </c>
      <c r="BI150" s="101">
        <f>IF(N150="nulová",J150,0)</f>
        <v>0</v>
      </c>
      <c r="BJ150" s="5" t="s">
        <v>70</v>
      </c>
      <c r="BK150" s="101">
        <f>ROUND(I150*H150,2)</f>
        <v>0</v>
      </c>
      <c r="BL150" s="5" t="s">
        <v>190</v>
      </c>
      <c r="BM150" s="100" t="s">
        <v>196</v>
      </c>
    </row>
    <row r="151" spans="2:65" s="12" customFormat="1" ht="16.5" customHeight="1">
      <c r="B151" s="11"/>
      <c r="C151" s="89" t="s">
        <v>197</v>
      </c>
      <c r="D151" s="89" t="s">
        <v>76</v>
      </c>
      <c r="E151" s="90" t="s">
        <v>198</v>
      </c>
      <c r="F151" s="91" t="s">
        <v>199</v>
      </c>
      <c r="G151" s="92" t="s">
        <v>195</v>
      </c>
      <c r="H151" s="93">
        <v>0.1</v>
      </c>
      <c r="I151" s="1"/>
      <c r="J151" s="94">
        <f>ROUND(I151*H151,2)</f>
        <v>0</v>
      </c>
      <c r="K151" s="95"/>
      <c r="L151" s="11"/>
      <c r="M151" s="96" t="s">
        <v>7</v>
      </c>
      <c r="N151" s="97" t="s">
        <v>25</v>
      </c>
      <c r="P151" s="98">
        <f>O151*H151</f>
        <v>0</v>
      </c>
      <c r="Q151" s="98">
        <v>0</v>
      </c>
      <c r="R151" s="98">
        <f>Q151*H151</f>
        <v>0</v>
      </c>
      <c r="S151" s="98">
        <v>0</v>
      </c>
      <c r="T151" s="99">
        <f>S151*H151</f>
        <v>0</v>
      </c>
      <c r="AR151" s="100" t="s">
        <v>190</v>
      </c>
      <c r="AT151" s="100" t="s">
        <v>76</v>
      </c>
      <c r="AU151" s="100" t="s">
        <v>1</v>
      </c>
      <c r="AY151" s="5" t="s">
        <v>72</v>
      </c>
      <c r="BE151" s="101">
        <f>IF(N151="základní",J151,0)</f>
        <v>0</v>
      </c>
      <c r="BF151" s="101">
        <f>IF(N151="snížená",J151,0)</f>
        <v>0</v>
      </c>
      <c r="BG151" s="101">
        <f>IF(N151="zákl. přenesená",J151,0)</f>
        <v>0</v>
      </c>
      <c r="BH151" s="101">
        <f>IF(N151="sníž. přenesená",J151,0)</f>
        <v>0</v>
      </c>
      <c r="BI151" s="101">
        <f>IF(N151="nulová",J151,0)</f>
        <v>0</v>
      </c>
      <c r="BJ151" s="5" t="s">
        <v>70</v>
      </c>
      <c r="BK151" s="101">
        <f>ROUND(I151*H151,2)</f>
        <v>0</v>
      </c>
      <c r="BL151" s="5" t="s">
        <v>190</v>
      </c>
      <c r="BM151" s="100" t="s">
        <v>200</v>
      </c>
    </row>
    <row r="152" spans="2:65" s="78" customFormat="1" ht="22.75" customHeight="1">
      <c r="B152" s="77"/>
      <c r="D152" s="79" t="s">
        <v>68</v>
      </c>
      <c r="E152" s="87" t="s">
        <v>201</v>
      </c>
      <c r="F152" s="87" t="s">
        <v>202</v>
      </c>
      <c r="J152" s="88">
        <f>BK152</f>
        <v>0</v>
      </c>
      <c r="L152" s="77"/>
      <c r="M152" s="82"/>
      <c r="P152" s="83">
        <f>SUM(P153:P155)</f>
        <v>0</v>
      </c>
      <c r="R152" s="83">
        <f>SUM(R153:R155)</f>
        <v>0</v>
      </c>
      <c r="T152" s="84">
        <f>SUM(T153:T155)</f>
        <v>0</v>
      </c>
      <c r="AR152" s="79" t="s">
        <v>183</v>
      </c>
      <c r="AT152" s="85" t="s">
        <v>68</v>
      </c>
      <c r="AU152" s="85" t="s">
        <v>70</v>
      </c>
      <c r="AY152" s="79" t="s">
        <v>72</v>
      </c>
      <c r="BK152" s="86">
        <f>SUM(BK153:BK155)</f>
        <v>0</v>
      </c>
    </row>
    <row r="153" spans="2:65" s="12" customFormat="1" ht="16.5" customHeight="1">
      <c r="B153" s="11"/>
      <c r="C153" s="89" t="s">
        <v>203</v>
      </c>
      <c r="D153" s="89" t="s">
        <v>76</v>
      </c>
      <c r="E153" s="90" t="s">
        <v>204</v>
      </c>
      <c r="F153" s="91" t="s">
        <v>205</v>
      </c>
      <c r="G153" s="92" t="s">
        <v>195</v>
      </c>
      <c r="H153" s="93">
        <v>0.26800000000000002</v>
      </c>
      <c r="I153" s="1"/>
      <c r="J153" s="94">
        <f>ROUND(I153*H153,2)</f>
        <v>0</v>
      </c>
      <c r="K153" s="95"/>
      <c r="L153" s="11"/>
      <c r="M153" s="96" t="s">
        <v>7</v>
      </c>
      <c r="N153" s="97" t="s">
        <v>25</v>
      </c>
      <c r="P153" s="98">
        <f>O153*H153</f>
        <v>0</v>
      </c>
      <c r="Q153" s="98">
        <v>0</v>
      </c>
      <c r="R153" s="98">
        <f>Q153*H153</f>
        <v>0</v>
      </c>
      <c r="S153" s="98">
        <v>0</v>
      </c>
      <c r="T153" s="99">
        <f>S153*H153</f>
        <v>0</v>
      </c>
      <c r="AR153" s="100" t="s">
        <v>190</v>
      </c>
      <c r="AT153" s="100" t="s">
        <v>76</v>
      </c>
      <c r="AU153" s="100" t="s">
        <v>1</v>
      </c>
      <c r="AY153" s="5" t="s">
        <v>72</v>
      </c>
      <c r="BE153" s="101">
        <f>IF(N153="základní",J153,0)</f>
        <v>0</v>
      </c>
      <c r="BF153" s="101">
        <f>IF(N153="snížená",J153,0)</f>
        <v>0</v>
      </c>
      <c r="BG153" s="101">
        <f>IF(N153="zákl. přenesená",J153,0)</f>
        <v>0</v>
      </c>
      <c r="BH153" s="101">
        <f>IF(N153="sníž. přenesená",J153,0)</f>
        <v>0</v>
      </c>
      <c r="BI153" s="101">
        <f>IF(N153="nulová",J153,0)</f>
        <v>0</v>
      </c>
      <c r="BJ153" s="5" t="s">
        <v>70</v>
      </c>
      <c r="BK153" s="101">
        <f>ROUND(I153*H153,2)</f>
        <v>0</v>
      </c>
      <c r="BL153" s="5" t="s">
        <v>190</v>
      </c>
      <c r="BM153" s="100" t="s">
        <v>206</v>
      </c>
    </row>
    <row r="154" spans="2:65" s="12" customFormat="1" ht="16.5" customHeight="1">
      <c r="B154" s="11"/>
      <c r="C154" s="89" t="s">
        <v>207</v>
      </c>
      <c r="D154" s="89" t="s">
        <v>76</v>
      </c>
      <c r="E154" s="90" t="s">
        <v>208</v>
      </c>
      <c r="F154" s="91" t="s">
        <v>209</v>
      </c>
      <c r="G154" s="92" t="s">
        <v>195</v>
      </c>
      <c r="H154" s="93">
        <v>0.26800000000000002</v>
      </c>
      <c r="I154" s="1"/>
      <c r="J154" s="94">
        <f>ROUND(I154*H154,2)</f>
        <v>0</v>
      </c>
      <c r="K154" s="95"/>
      <c r="L154" s="11"/>
      <c r="M154" s="96" t="s">
        <v>7</v>
      </c>
      <c r="N154" s="97" t="s">
        <v>25</v>
      </c>
      <c r="P154" s="98">
        <f>O154*H154</f>
        <v>0</v>
      </c>
      <c r="Q154" s="98">
        <v>0</v>
      </c>
      <c r="R154" s="98">
        <f>Q154*H154</f>
        <v>0</v>
      </c>
      <c r="S154" s="98">
        <v>0</v>
      </c>
      <c r="T154" s="99">
        <f>S154*H154</f>
        <v>0</v>
      </c>
      <c r="AR154" s="100" t="s">
        <v>190</v>
      </c>
      <c r="AT154" s="100" t="s">
        <v>76</v>
      </c>
      <c r="AU154" s="100" t="s">
        <v>1</v>
      </c>
      <c r="AY154" s="5" t="s">
        <v>72</v>
      </c>
      <c r="BE154" s="101">
        <f>IF(N154="základní",J154,0)</f>
        <v>0</v>
      </c>
      <c r="BF154" s="101">
        <f>IF(N154="snížená",J154,0)</f>
        <v>0</v>
      </c>
      <c r="BG154" s="101">
        <f>IF(N154="zákl. přenesená",J154,0)</f>
        <v>0</v>
      </c>
      <c r="BH154" s="101">
        <f>IF(N154="sníž. přenesená",J154,0)</f>
        <v>0</v>
      </c>
      <c r="BI154" s="101">
        <f>IF(N154="nulová",J154,0)</f>
        <v>0</v>
      </c>
      <c r="BJ154" s="5" t="s">
        <v>70</v>
      </c>
      <c r="BK154" s="101">
        <f>ROUND(I154*H154,2)</f>
        <v>0</v>
      </c>
      <c r="BL154" s="5" t="s">
        <v>190</v>
      </c>
      <c r="BM154" s="100" t="s">
        <v>210</v>
      </c>
    </row>
    <row r="155" spans="2:65" s="12" customFormat="1" ht="16.5" customHeight="1">
      <c r="B155" s="11"/>
      <c r="C155" s="89" t="s">
        <v>80</v>
      </c>
      <c r="D155" s="89" t="s">
        <v>76</v>
      </c>
      <c r="E155" s="90" t="s">
        <v>211</v>
      </c>
      <c r="F155" s="91" t="s">
        <v>212</v>
      </c>
      <c r="G155" s="92" t="s">
        <v>195</v>
      </c>
      <c r="H155" s="93">
        <v>0.26800000000000002</v>
      </c>
      <c r="I155" s="1"/>
      <c r="J155" s="94">
        <f>ROUND(I155*H155,2)</f>
        <v>0</v>
      </c>
      <c r="K155" s="95"/>
      <c r="L155" s="11"/>
      <c r="M155" s="96" t="s">
        <v>7</v>
      </c>
      <c r="N155" s="97" t="s">
        <v>25</v>
      </c>
      <c r="P155" s="98">
        <f>O155*H155</f>
        <v>0</v>
      </c>
      <c r="Q155" s="98">
        <v>0</v>
      </c>
      <c r="R155" s="98">
        <f>Q155*H155</f>
        <v>0</v>
      </c>
      <c r="S155" s="98">
        <v>0</v>
      </c>
      <c r="T155" s="99">
        <f>S155*H155</f>
        <v>0</v>
      </c>
      <c r="AR155" s="100" t="s">
        <v>190</v>
      </c>
      <c r="AT155" s="100" t="s">
        <v>76</v>
      </c>
      <c r="AU155" s="100" t="s">
        <v>1</v>
      </c>
      <c r="AY155" s="5" t="s">
        <v>72</v>
      </c>
      <c r="BE155" s="101">
        <f>IF(N155="základní",J155,0)</f>
        <v>0</v>
      </c>
      <c r="BF155" s="101">
        <f>IF(N155="snížená",J155,0)</f>
        <v>0</v>
      </c>
      <c r="BG155" s="101">
        <f>IF(N155="zákl. přenesená",J155,0)</f>
        <v>0</v>
      </c>
      <c r="BH155" s="101">
        <f>IF(N155="sníž. přenesená",J155,0)</f>
        <v>0</v>
      </c>
      <c r="BI155" s="101">
        <f>IF(N155="nulová",J155,0)</f>
        <v>0</v>
      </c>
      <c r="BJ155" s="5" t="s">
        <v>70</v>
      </c>
      <c r="BK155" s="101">
        <f>ROUND(I155*H155,2)</f>
        <v>0</v>
      </c>
      <c r="BL155" s="5" t="s">
        <v>190</v>
      </c>
      <c r="BM155" s="100" t="s">
        <v>213</v>
      </c>
    </row>
    <row r="156" spans="2:65" s="78" customFormat="1" ht="22.75" customHeight="1">
      <c r="B156" s="77"/>
      <c r="D156" s="79" t="s">
        <v>68</v>
      </c>
      <c r="E156" s="87" t="s">
        <v>214</v>
      </c>
      <c r="F156" s="87" t="s">
        <v>215</v>
      </c>
      <c r="J156" s="88">
        <f>BK156</f>
        <v>0</v>
      </c>
      <c r="L156" s="77"/>
      <c r="M156" s="82"/>
      <c r="P156" s="83">
        <f>P157</f>
        <v>0</v>
      </c>
      <c r="R156" s="83">
        <f>R157</f>
        <v>0</v>
      </c>
      <c r="T156" s="84">
        <f>T157</f>
        <v>0</v>
      </c>
      <c r="AR156" s="79" t="s">
        <v>183</v>
      </c>
      <c r="AT156" s="85" t="s">
        <v>68</v>
      </c>
      <c r="AU156" s="85" t="s">
        <v>70</v>
      </c>
      <c r="AY156" s="79" t="s">
        <v>72</v>
      </c>
      <c r="BK156" s="86">
        <f>BK157</f>
        <v>0</v>
      </c>
    </row>
    <row r="157" spans="2:65" s="12" customFormat="1" ht="16.5" customHeight="1">
      <c r="B157" s="11"/>
      <c r="C157" s="89" t="s">
        <v>216</v>
      </c>
      <c r="D157" s="89" t="s">
        <v>76</v>
      </c>
      <c r="E157" s="90" t="s">
        <v>217</v>
      </c>
      <c r="F157" s="91" t="s">
        <v>218</v>
      </c>
      <c r="G157" s="92" t="s">
        <v>195</v>
      </c>
      <c r="H157" s="93">
        <v>0.26800000000000002</v>
      </c>
      <c r="I157" s="1"/>
      <c r="J157" s="94">
        <f>ROUND(I157*H157,2)</f>
        <v>0</v>
      </c>
      <c r="K157" s="95"/>
      <c r="L157" s="11"/>
      <c r="M157" s="96" t="s">
        <v>7</v>
      </c>
      <c r="N157" s="97" t="s">
        <v>25</v>
      </c>
      <c r="P157" s="98">
        <f>O157*H157</f>
        <v>0</v>
      </c>
      <c r="Q157" s="98">
        <v>0</v>
      </c>
      <c r="R157" s="98">
        <f>Q157*H157</f>
        <v>0</v>
      </c>
      <c r="S157" s="98">
        <v>0</v>
      </c>
      <c r="T157" s="99">
        <f>S157*H157</f>
        <v>0</v>
      </c>
      <c r="AR157" s="100" t="s">
        <v>190</v>
      </c>
      <c r="AT157" s="100" t="s">
        <v>76</v>
      </c>
      <c r="AU157" s="100" t="s">
        <v>1</v>
      </c>
      <c r="AY157" s="5" t="s">
        <v>72</v>
      </c>
      <c r="BE157" s="101">
        <f>IF(N157="základní",J157,0)</f>
        <v>0</v>
      </c>
      <c r="BF157" s="101">
        <f>IF(N157="snížená",J157,0)</f>
        <v>0</v>
      </c>
      <c r="BG157" s="101">
        <f>IF(N157="zákl. přenesená",J157,0)</f>
        <v>0</v>
      </c>
      <c r="BH157" s="101">
        <f>IF(N157="sníž. přenesená",J157,0)</f>
        <v>0</v>
      </c>
      <c r="BI157" s="101">
        <f>IF(N157="nulová",J157,0)</f>
        <v>0</v>
      </c>
      <c r="BJ157" s="5" t="s">
        <v>70</v>
      </c>
      <c r="BK157" s="101">
        <f>ROUND(I157*H157,2)</f>
        <v>0</v>
      </c>
      <c r="BL157" s="5" t="s">
        <v>190</v>
      </c>
      <c r="BM157" s="100" t="s">
        <v>219</v>
      </c>
    </row>
    <row r="158" spans="2:65" s="78" customFormat="1" ht="22.75" customHeight="1">
      <c r="B158" s="77"/>
      <c r="D158" s="79" t="s">
        <v>68</v>
      </c>
      <c r="E158" s="87" t="s">
        <v>220</v>
      </c>
      <c r="F158" s="87" t="s">
        <v>221</v>
      </c>
      <c r="J158" s="88">
        <f>BK158</f>
        <v>1</v>
      </c>
      <c r="L158" s="77"/>
      <c r="M158" s="82"/>
      <c r="P158" s="83">
        <f>P159</f>
        <v>0</v>
      </c>
      <c r="R158" s="83">
        <f>R159</f>
        <v>0</v>
      </c>
      <c r="T158" s="84">
        <f>T159</f>
        <v>0</v>
      </c>
      <c r="AR158" s="79" t="s">
        <v>183</v>
      </c>
      <c r="AT158" s="85" t="s">
        <v>68</v>
      </c>
      <c r="AU158" s="85" t="s">
        <v>70</v>
      </c>
      <c r="AY158" s="79" t="s">
        <v>72</v>
      </c>
      <c r="BK158" s="86">
        <f>BK159</f>
        <v>1</v>
      </c>
    </row>
    <row r="159" spans="2:65" s="12" customFormat="1" ht="16.5" customHeight="1">
      <c r="B159" s="11"/>
      <c r="C159" s="89" t="s">
        <v>222</v>
      </c>
      <c r="D159" s="89" t="s">
        <v>76</v>
      </c>
      <c r="E159" s="90" t="s">
        <v>223</v>
      </c>
      <c r="F159" s="91" t="s">
        <v>224</v>
      </c>
      <c r="G159" s="92" t="s">
        <v>99</v>
      </c>
      <c r="H159" s="93">
        <v>1</v>
      </c>
      <c r="I159" s="1">
        <v>1</v>
      </c>
      <c r="J159" s="94">
        <f>ROUND(I159*H159,2)</f>
        <v>1</v>
      </c>
      <c r="K159" s="95"/>
      <c r="L159" s="11"/>
      <c r="M159" s="112" t="s">
        <v>7</v>
      </c>
      <c r="N159" s="113" t="s">
        <v>25</v>
      </c>
      <c r="O159" s="114"/>
      <c r="P159" s="115">
        <f>O159*H159</f>
        <v>0</v>
      </c>
      <c r="Q159" s="115">
        <v>0</v>
      </c>
      <c r="R159" s="115">
        <f>Q159*H159</f>
        <v>0</v>
      </c>
      <c r="S159" s="115">
        <v>0</v>
      </c>
      <c r="T159" s="116">
        <f>S159*H159</f>
        <v>0</v>
      </c>
      <c r="AR159" s="100" t="s">
        <v>190</v>
      </c>
      <c r="AT159" s="100" t="s">
        <v>76</v>
      </c>
      <c r="AU159" s="100" t="s">
        <v>1</v>
      </c>
      <c r="AY159" s="5" t="s">
        <v>72</v>
      </c>
      <c r="BE159" s="101">
        <f>IF(N159="základní",J159,0)</f>
        <v>1</v>
      </c>
      <c r="BF159" s="101">
        <f>IF(N159="snížená",J159,0)</f>
        <v>0</v>
      </c>
      <c r="BG159" s="101">
        <f>IF(N159="zákl. přenesená",J159,0)</f>
        <v>0</v>
      </c>
      <c r="BH159" s="101">
        <f>IF(N159="sníž. přenesená",J159,0)</f>
        <v>0</v>
      </c>
      <c r="BI159" s="101">
        <f>IF(N159="nulová",J159,0)</f>
        <v>0</v>
      </c>
      <c r="BJ159" s="5" t="s">
        <v>70</v>
      </c>
      <c r="BK159" s="101">
        <f>ROUND(I159*H159,2)</f>
        <v>1</v>
      </c>
      <c r="BL159" s="5" t="s">
        <v>190</v>
      </c>
      <c r="BM159" s="100" t="s">
        <v>225</v>
      </c>
    </row>
    <row r="160" spans="2:65" s="12" customFormat="1" ht="7" customHeight="1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11"/>
    </row>
  </sheetData>
  <sheetProtection algorithmName="SHA-512" hashValue="BeE2dgcKuAZ1hAYCYKYcOHDZMeV1PSWvoJitwbXz2XViUa1MATqO0aPOykf1AMf5s0iUQcXLons1ghZcxA33jg==" saltValue="bauwgStpoeIQ0EFOkmvzaA==" spinCount="100000" sheet="1" objects="1" scenarios="1"/>
  <mergeCells count="6">
    <mergeCell ref="E112:H112"/>
    <mergeCell ref="L2:V2"/>
    <mergeCell ref="E7:H7"/>
    <mergeCell ref="E16:H16"/>
    <mergeCell ref="E25:H25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2022-12-08T17:07:44Z</dcterms:created>
  <dcterms:modified xsi:type="dcterms:W3CDTF">2022-12-23T07:05:40Z</dcterms:modified>
</cp:coreProperties>
</file>